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TIR Bonos" sheetId="1" r:id="rId1"/>
  </sheets>
  <definedNames>
    <definedName name="_xlnm._FilterDatabase" localSheetId="0" hidden="1">'TIR Bonos'!#REF!</definedName>
    <definedName name="bonos" localSheetId="0">'TIR Bonos'!#REF!</definedName>
  </definedNames>
  <calcPr calcId="125725"/>
</workbook>
</file>

<file path=xl/calcChain.xml><?xml version="1.0" encoding="utf-8"?>
<calcChain xmlns="http://schemas.openxmlformats.org/spreadsheetml/2006/main">
  <c r="E41" i="1"/>
  <c r="F38"/>
  <c r="H37"/>
  <c r="G37"/>
  <c r="I37" s="1"/>
  <c r="G36"/>
  <c r="H36" s="1"/>
  <c r="I35"/>
  <c r="H35"/>
  <c r="G35"/>
  <c r="I34"/>
  <c r="H34"/>
  <c r="G34"/>
  <c r="H33"/>
  <c r="G33"/>
  <c r="I33" s="1"/>
  <c r="G32"/>
  <c r="H32" s="1"/>
  <c r="I31"/>
  <c r="H31"/>
  <c r="G31"/>
  <c r="I30"/>
  <c r="H30"/>
  <c r="G30"/>
  <c r="H29"/>
  <c r="G29"/>
  <c r="I29" s="1"/>
  <c r="G28"/>
  <c r="H28" s="1"/>
  <c r="H38" l="1"/>
  <c r="G38"/>
  <c r="I32"/>
  <c r="I36"/>
  <c r="I28"/>
  <c r="I38" s="1"/>
  <c r="E43" l="1"/>
  <c r="E44" l="1"/>
  <c r="E48" s="1"/>
  <c r="G48"/>
  <c r="C17"/>
  <c r="F58" l="1"/>
  <c r="F54"/>
  <c r="F61"/>
  <c r="F59"/>
  <c r="F55"/>
  <c r="F53"/>
  <c r="F60"/>
  <c r="F56"/>
  <c r="F52"/>
  <c r="F57"/>
  <c r="C19"/>
</calcChain>
</file>

<file path=xl/sharedStrings.xml><?xml version="1.0" encoding="utf-8"?>
<sst xmlns="http://schemas.openxmlformats.org/spreadsheetml/2006/main" count="103" uniqueCount="50">
  <si>
    <t>Arg.</t>
  </si>
  <si>
    <t>N.Y.</t>
  </si>
  <si>
    <t>TIR</t>
  </si>
  <si>
    <t>TÍTULOS PÚBLICOS EN DÓLARES</t>
  </si>
  <si>
    <t>Especie</t>
  </si>
  <si>
    <t>Nombre</t>
  </si>
  <si>
    <t>Precio</t>
  </si>
  <si>
    <t>% Año</t>
  </si>
  <si>
    <t>Emisor</t>
  </si>
  <si>
    <t>Ley</t>
  </si>
  <si>
    <t>Rep. Arg.</t>
  </si>
  <si>
    <t>SIN ELEFANTES BLANCOS</t>
  </si>
  <si>
    <t>DM</t>
  </si>
  <si>
    <t>AL29</t>
  </si>
  <si>
    <t>BONO USD 2029 1% L.A.</t>
  </si>
  <si>
    <t>GD29</t>
  </si>
  <si>
    <t>BONOS GLOBALES DE LA REP. ARG. L...</t>
  </si>
  <si>
    <t>AL30</t>
  </si>
  <si>
    <t>BONO USD 2030 L.A.</t>
  </si>
  <si>
    <t>GD30</t>
  </si>
  <si>
    <t>BONOS GLOBALES DE LA REP. ARG. 2030</t>
  </si>
  <si>
    <t>AE38</t>
  </si>
  <si>
    <t>BONO USD 2038 L.A.</t>
  </si>
  <si>
    <t>GD46</t>
  </si>
  <si>
    <t>AL41</t>
  </si>
  <si>
    <t>BONO USD 2041 L.A.</t>
  </si>
  <si>
    <t>GD41</t>
  </si>
  <si>
    <t>AL35</t>
  </si>
  <si>
    <t>BONO USD 2035 L.A.</t>
  </si>
  <si>
    <t>GD35</t>
  </si>
  <si>
    <t>AL30D</t>
  </si>
  <si>
    <t>Dólar</t>
  </si>
  <si>
    <t>Me paro en la línea de tendencia y elijo: Formato de línea de tendencia -&gt; Logarítmica</t>
  </si>
  <si>
    <t>X</t>
  </si>
  <si>
    <t>Y</t>
  </si>
  <si>
    <t>ln X</t>
  </si>
  <si>
    <t>ln X*Y</t>
  </si>
  <si>
    <t>ln X ^ 2</t>
  </si>
  <si>
    <t>SUMAS</t>
  </si>
  <si>
    <t>N=</t>
  </si>
  <si>
    <t>B=</t>
  </si>
  <si>
    <t>A=</t>
  </si>
  <si>
    <t>Y=</t>
  </si>
  <si>
    <t>A</t>
  </si>
  <si>
    <t>+</t>
  </si>
  <si>
    <t>B</t>
  </si>
  <si>
    <t>*</t>
  </si>
  <si>
    <t>Ln X</t>
  </si>
  <si>
    <t>Esta es la TIR teórica que debería tener cada especie para ubicarse en la curva de rendimientos, pero no significa que se vaya a cumplir en algún momento. Incluso podríamos hacer dos curvas, para diferenciar títulos bajo ley nacional y otra de ley extranjera</t>
  </si>
  <si>
    <t>Función logarítmica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</si>
</sst>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64" formatCode="dd/mm/yy;@"/>
    <numFmt numFmtId="165" formatCode="_ * #,##0.00000_ ;_ * \-#,##0.00000_ ;_ * &quot;-&quot;??_ ;_ @_ "/>
    <numFmt numFmtId="166" formatCode="_ * #,##0.00000_ ;_ * \-#,##0.00000_ ;_ * &quot;-&quot;?????_ ;_ @_ "/>
    <numFmt numFmtId="167" formatCode="0.00000%"/>
  </numFmts>
  <fonts count="11">
    <font>
      <sz val="11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u/>
      <sz val="11"/>
      <color theme="10"/>
      <name val="Calibri"/>
      <family val="2"/>
    </font>
    <font>
      <b/>
      <sz val="20"/>
      <color theme="1"/>
      <name val="Cambria"/>
      <family val="1"/>
      <scheme val="major"/>
    </font>
    <font>
      <u/>
      <sz val="20"/>
      <color theme="10"/>
      <name val="Cambria"/>
      <family val="1"/>
      <scheme val="major"/>
    </font>
    <font>
      <sz val="20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b/>
      <sz val="12"/>
      <color theme="0"/>
      <name val="Cambria"/>
      <family val="1"/>
      <scheme val="major"/>
    </font>
    <font>
      <b/>
      <sz val="14"/>
      <color theme="1"/>
      <name val="Calibri"/>
      <family val="2"/>
      <scheme val="minor"/>
    </font>
    <font>
      <sz val="12"/>
      <name val="Cambria"/>
      <family val="1"/>
      <scheme val="major"/>
    </font>
    <font>
      <b/>
      <sz val="12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4" fontId="1" fillId="0" borderId="10" xfId="0" applyNumberFormat="1" applyFont="1" applyBorder="1" applyAlignment="1">
      <alignment horizontal="center" vertical="center"/>
    </xf>
    <xf numFmtId="10" fontId="1" fillId="0" borderId="10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4" fillId="2" borderId="1" xfId="1" applyFont="1" applyFill="1" applyBorder="1" applyAlignment="1" applyProtection="1">
      <alignment horizontal="center" vertical="center"/>
    </xf>
    <xf numFmtId="0" fontId="4" fillId="2" borderId="2" xfId="1" applyFont="1" applyFill="1" applyBorder="1" applyAlignment="1" applyProtection="1">
      <alignment horizontal="center" vertical="center"/>
    </xf>
    <xf numFmtId="0" fontId="4" fillId="2" borderId="3" xfId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10" fontId="1" fillId="0" borderId="10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/>
    </xf>
    <xf numFmtId="4" fontId="1" fillId="0" borderId="10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65" fontId="1" fillId="0" borderId="10" xfId="2" applyNumberFormat="1" applyFont="1" applyBorder="1" applyAlignment="1">
      <alignment horizontal="center" vertical="center"/>
    </xf>
    <xf numFmtId="0" fontId="0" fillId="5" borderId="0" xfId="0" applyFill="1"/>
    <xf numFmtId="166" fontId="9" fillId="5" borderId="0" xfId="0" applyNumberFormat="1" applyFont="1" applyFill="1"/>
    <xf numFmtId="166" fontId="1" fillId="0" borderId="0" xfId="0" applyNumberFormat="1" applyFont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title>
      <c:tx>
        <c:rich>
          <a:bodyPr/>
          <a:lstStyle/>
          <a:p>
            <a:pPr>
              <a:defRPr/>
            </a:pPr>
            <a:r>
              <a:rPr lang="en-US"/>
              <a:t>TÍTULOS PÚBLICOS NACIONALES</a:t>
            </a:r>
            <a:r>
              <a:rPr lang="en-US" baseline="0"/>
              <a:t> </a:t>
            </a:r>
            <a:r>
              <a:rPr lang="en-US"/>
              <a:t>EN DÓLARES</a:t>
            </a:r>
          </a:p>
        </c:rich>
      </c:tx>
      <c:layout>
        <c:manualLayout>
          <c:xMode val="edge"/>
          <c:yMode val="edge"/>
          <c:x val="0.25346479428281282"/>
          <c:y val="3.0231528462865025E-2"/>
        </c:manualLayout>
      </c:layout>
    </c:title>
    <c:plotArea>
      <c:layout>
        <c:manualLayout>
          <c:layoutTarget val="inner"/>
          <c:xMode val="edge"/>
          <c:yMode val="edge"/>
          <c:x val="9.8006613465905792E-2"/>
          <c:y val="0.11884488094710563"/>
          <c:w val="0.88432578266503981"/>
          <c:h val="0.70461251457101082"/>
        </c:manualLayout>
      </c:layout>
      <c:scatterChart>
        <c:scatterStyle val="smoothMarker"/>
        <c:ser>
          <c:idx val="0"/>
          <c:order val="0"/>
          <c:tx>
            <c:strRef>
              <c:f>'TIR Bonos'!$B$3:$H$3</c:f>
              <c:strCache>
                <c:ptCount val="1"/>
                <c:pt idx="0">
                  <c:v>TÍTULOS PÚBLICOS EN DÓLARES</c:v>
                </c:pt>
              </c:strCache>
            </c:strRef>
          </c:tx>
          <c:spPr>
            <a:ln>
              <a:noFill/>
            </a:ln>
          </c:spPr>
          <c:dLbls>
            <c:dLbl>
              <c:idx val="2"/>
              <c:layout>
                <c:manualLayout>
                  <c:x val="-4.2745710505195107E-2"/>
                  <c:y val="-7.0470219435736781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5399521340824129E-2"/>
                  <c:y val="5.0741901776384477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0707143012082131E-2"/>
                  <c:y val="5.4921630094043966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4.2745710505195107E-2"/>
                  <c:y val="-4.5391849529780565E-2"/>
                </c:manualLayout>
              </c:layout>
              <c:dLblPos val="r"/>
              <c:showVal val="1"/>
            </c:dLbl>
            <c:spPr>
              <a:solidFill>
                <a:sysClr val="window" lastClr="FFFFFF"/>
              </a:solidFill>
              <a:ln w="15875">
                <a:solidFill>
                  <a:sysClr val="windowText" lastClr="000000">
                    <a:alpha val="37000"/>
                  </a:sysClr>
                </a:solidFill>
              </a:ln>
            </c:spPr>
            <c:dLblPos val="t"/>
            <c:showVal val="1"/>
          </c:dLbls>
          <c:trendline>
            <c:trendlineType val="log"/>
          </c:trendline>
          <c:xVal>
            <c:numRef>
              <c:f>'TIR Bonos'!$G$6:$G$15</c:f>
              <c:numCache>
                <c:formatCode>General</c:formatCode>
                <c:ptCount val="10"/>
                <c:pt idx="0">
                  <c:v>5</c:v>
                </c:pt>
                <c:pt idx="1">
                  <c:v>5.0999999999999996</c:v>
                </c:pt>
                <c:pt idx="2">
                  <c:v>5.4</c:v>
                </c:pt>
                <c:pt idx="3">
                  <c:v>5.4</c:v>
                </c:pt>
                <c:pt idx="4">
                  <c:v>6.9</c:v>
                </c:pt>
                <c:pt idx="5">
                  <c:v>7.3</c:v>
                </c:pt>
                <c:pt idx="6">
                  <c:v>7.8</c:v>
                </c:pt>
                <c:pt idx="7">
                  <c:v>8</c:v>
                </c:pt>
                <c:pt idx="8">
                  <c:v>8.3000000000000007</c:v>
                </c:pt>
                <c:pt idx="9">
                  <c:v>8.4</c:v>
                </c:pt>
              </c:numCache>
            </c:numRef>
          </c:xVal>
          <c:yVal>
            <c:numRef>
              <c:f>'TIR Bonos'!$F$6:$F$15</c:f>
              <c:numCache>
                <c:formatCode>0.00%</c:formatCode>
                <c:ptCount val="10"/>
                <c:pt idx="0">
                  <c:v>0.188</c:v>
                </c:pt>
                <c:pt idx="1">
                  <c:v>0.17599999999999999</c:v>
                </c:pt>
                <c:pt idx="2">
                  <c:v>0.17899999999999999</c:v>
                </c:pt>
                <c:pt idx="3">
                  <c:v>0.17100000000000001</c:v>
                </c:pt>
                <c:pt idx="4">
                  <c:v>0.17499999999999999</c:v>
                </c:pt>
                <c:pt idx="5">
                  <c:v>0.16200000000000001</c:v>
                </c:pt>
                <c:pt idx="6">
                  <c:v>0.161</c:v>
                </c:pt>
                <c:pt idx="7">
                  <c:v>0.14899999999999999</c:v>
                </c:pt>
                <c:pt idx="8">
                  <c:v>0.161</c:v>
                </c:pt>
                <c:pt idx="9">
                  <c:v>0.156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'TIR Bonos'!$D$24:$I$24</c:f>
              <c:strCache>
                <c:ptCount val="1"/>
                <c:pt idx="0">
                  <c:v>Función logarítmica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'TIR Bonos'!$E$52:$E$61</c:f>
              <c:numCache>
                <c:formatCode>General</c:formatCode>
                <c:ptCount val="10"/>
                <c:pt idx="0">
                  <c:v>5</c:v>
                </c:pt>
                <c:pt idx="1">
                  <c:v>5.0999999999999996</c:v>
                </c:pt>
                <c:pt idx="2">
                  <c:v>5.4</c:v>
                </c:pt>
                <c:pt idx="3">
                  <c:v>5.4</c:v>
                </c:pt>
                <c:pt idx="4">
                  <c:v>6.9</c:v>
                </c:pt>
                <c:pt idx="5">
                  <c:v>7.3</c:v>
                </c:pt>
                <c:pt idx="6">
                  <c:v>7.8</c:v>
                </c:pt>
                <c:pt idx="7">
                  <c:v>8</c:v>
                </c:pt>
                <c:pt idx="8">
                  <c:v>8.3000000000000007</c:v>
                </c:pt>
                <c:pt idx="9">
                  <c:v>8.4</c:v>
                </c:pt>
              </c:numCache>
            </c:numRef>
          </c:xVal>
          <c:yVal>
            <c:numRef>
              <c:f>'TIR Bonos'!$F$52:$F$61</c:f>
              <c:numCache>
                <c:formatCode>0.00000%</c:formatCode>
                <c:ptCount val="10"/>
                <c:pt idx="0">
                  <c:v>0.18149616177405919</c:v>
                </c:pt>
                <c:pt idx="1">
                  <c:v>0.18053252488173899</c:v>
                </c:pt>
                <c:pt idx="2">
                  <c:v>0.17775107798285678</c:v>
                </c:pt>
                <c:pt idx="3">
                  <c:v>0.17775107798285678</c:v>
                </c:pt>
                <c:pt idx="4">
                  <c:v>0.16582291107025929</c:v>
                </c:pt>
                <c:pt idx="5">
                  <c:v>0.16308066036589314</c:v>
                </c:pt>
                <c:pt idx="6">
                  <c:v>0.15985682793970996</c:v>
                </c:pt>
                <c:pt idx="7">
                  <c:v>0.15862481092290498</c:v>
                </c:pt>
                <c:pt idx="8">
                  <c:v>0.15683336668051512</c:v>
                </c:pt>
                <c:pt idx="9">
                  <c:v>0.15625058039920608</c:v>
                </c:pt>
              </c:numCache>
            </c:numRef>
          </c:yVal>
          <c:smooth val="1"/>
        </c:ser>
        <c:dLbls>
          <c:showVal val="1"/>
          <c:showCatName val="1"/>
        </c:dLbls>
        <c:axId val="143772288"/>
        <c:axId val="145310464"/>
      </c:scatterChart>
      <c:valAx>
        <c:axId val="143772288"/>
        <c:scaling>
          <c:orientation val="minMax"/>
          <c:max val="9"/>
          <c:min val="4"/>
        </c:scaling>
        <c:axPos val="b"/>
        <c:title>
          <c:tx>
            <c:rich>
              <a:bodyPr/>
              <a:lstStyle/>
              <a:p>
                <a:pPr>
                  <a:defRPr sz="1600"/>
                </a:pPr>
                <a:r>
                  <a:rPr lang="es-AR" sz="1600"/>
                  <a:t>Duración</a:t>
                </a:r>
                <a:r>
                  <a:rPr lang="es-AR" sz="1600" baseline="0"/>
                  <a:t> Modificada</a:t>
                </a:r>
                <a:endParaRPr lang="es-AR" sz="1600"/>
              </a:p>
            </c:rich>
          </c:tx>
          <c:layout/>
        </c:title>
        <c:numFmt formatCode="General" sourceLinked="1"/>
        <c:tickLblPos val="nextTo"/>
        <c:crossAx val="145310464"/>
        <c:crosses val="autoZero"/>
        <c:crossBetween val="midCat"/>
      </c:valAx>
      <c:valAx>
        <c:axId val="145310464"/>
        <c:scaling>
          <c:orientation val="minMax"/>
          <c:max val="0.2"/>
          <c:min val="0.14000000000000001"/>
        </c:scaling>
        <c:axPos val="l"/>
        <c:majorGridlines/>
        <c:title>
          <c:tx>
            <c:rich>
              <a:bodyPr/>
              <a:lstStyle/>
              <a:p>
                <a:pPr>
                  <a:defRPr sz="1600"/>
                </a:pPr>
                <a:r>
                  <a:rPr lang="es-AR" sz="1600"/>
                  <a:t>TIR ANUAL</a:t>
                </a:r>
              </a:p>
            </c:rich>
          </c:tx>
          <c:layout/>
        </c:title>
        <c:numFmt formatCode="0.00%" sourceLinked="1"/>
        <c:tickLblPos val="nextTo"/>
        <c:crossAx val="143772288"/>
        <c:crosses val="autoZero"/>
        <c:crossBetween val="midCat"/>
      </c:valAx>
    </c:plotArea>
    <c:legend>
      <c:legendPos val="b"/>
      <c:layout/>
    </c:legend>
    <c:plotVisOnly val="1"/>
  </c:chart>
  <c:spPr>
    <a:gradFill flip="none" rotWithShape="1">
      <a:gsLst>
        <a:gs pos="0">
          <a:srgbClr val="4F81BD">
            <a:tint val="66000"/>
            <a:satMod val="160000"/>
            <a:alpha val="12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path path="circle">
        <a:fillToRect l="50000" t="50000" r="50000" b="50000"/>
      </a:path>
      <a:tileRect/>
    </a:gradFill>
    <a:ln w="38100">
      <a:solidFill>
        <a:sysClr val="windowText" lastClr="000000"/>
      </a:solidFill>
    </a:ln>
  </c:spPr>
  <c:txPr>
    <a:bodyPr/>
    <a:lstStyle/>
    <a:p>
      <a:pPr>
        <a:defRPr>
          <a:latin typeface="+mj-lt"/>
        </a:defRPr>
      </a:pPr>
      <a:endParaRPr lang="es-AR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200025</xdr:colOff>
      <xdr:row>0</xdr:row>
      <xdr:rowOff>152400</xdr:rowOff>
    </xdr:from>
    <xdr:to>
      <xdr:col>19</xdr:col>
      <xdr:colOff>571500</xdr:colOff>
      <xdr:row>26</xdr:row>
      <xdr:rowOff>66674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280147</xdr:colOff>
      <xdr:row>61</xdr:row>
      <xdr:rowOff>78441</xdr:rowOff>
    </xdr:from>
    <xdr:to>
      <xdr:col>5</xdr:col>
      <xdr:colOff>829235</xdr:colOff>
      <xdr:row>63</xdr:row>
      <xdr:rowOff>145676</xdr:rowOff>
    </xdr:to>
    <xdr:sp macro="" textlink="">
      <xdr:nvSpPr>
        <xdr:cNvPr id="4" name="3 Flecha abajo"/>
        <xdr:cNvSpPr/>
      </xdr:nvSpPr>
      <xdr:spPr>
        <a:xfrm>
          <a:off x="5537947" y="12660966"/>
          <a:ext cx="549088" cy="46728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A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inelefantesblancos.com.ar/inversiones/inversione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R66"/>
  <sheetViews>
    <sheetView showGridLines="0" tabSelected="1" topLeftCell="A4" zoomScale="85" zoomScaleNormal="85" workbookViewId="0">
      <selection activeCell="D25" sqref="D25"/>
    </sheetView>
  </sheetViews>
  <sheetFormatPr baseColWidth="10" defaultColWidth="15.5703125" defaultRowHeight="15.75"/>
  <cols>
    <col min="1" max="1" width="2.140625" style="1" customWidth="1"/>
    <col min="2" max="2" width="8.85546875" style="1" bestFit="1" customWidth="1"/>
    <col min="3" max="3" width="44.7109375" style="1" bestFit="1" customWidth="1"/>
    <col min="4" max="4" width="10.28515625" style="1" bestFit="1" customWidth="1"/>
    <col min="5" max="5" width="11.5703125" style="1" bestFit="1" customWidth="1"/>
    <col min="6" max="6" width="13.5703125" style="1" customWidth="1"/>
    <col min="7" max="7" width="12.140625" style="1" bestFit="1" customWidth="1"/>
    <col min="8" max="8" width="16" style="2" bestFit="1" customWidth="1"/>
    <col min="9" max="9" width="12.140625" style="1" bestFit="1" customWidth="1"/>
    <col min="10" max="10" width="4.140625" style="1" customWidth="1"/>
    <col min="11" max="11" width="13.85546875" style="1" bestFit="1" customWidth="1"/>
    <col min="12" max="12" width="8.28515625" style="1" bestFit="1" customWidth="1"/>
    <col min="13" max="13" width="15.42578125" style="1" bestFit="1" customWidth="1"/>
    <col min="14" max="14" width="15.5703125" style="1"/>
    <col min="15" max="15" width="27.140625" style="1" customWidth="1"/>
    <col min="16" max="16384" width="15.5703125" style="1"/>
  </cols>
  <sheetData>
    <row r="1" spans="2:11" ht="16.5" thickBot="1"/>
    <row r="2" spans="2:11" ht="26.25" thickBot="1">
      <c r="B2" s="15" t="s">
        <v>11</v>
      </c>
      <c r="C2" s="16"/>
      <c r="D2" s="16"/>
      <c r="E2" s="16"/>
      <c r="F2" s="16"/>
      <c r="G2" s="16"/>
      <c r="H2" s="17"/>
    </row>
    <row r="3" spans="2:11" ht="26.25" thickBot="1">
      <c r="B3" s="18" t="s">
        <v>3</v>
      </c>
      <c r="C3" s="19"/>
      <c r="D3" s="19"/>
      <c r="E3" s="19"/>
      <c r="F3" s="19"/>
      <c r="G3" s="19"/>
      <c r="H3" s="20"/>
    </row>
    <row r="5" spans="2:11">
      <c r="B5" s="10" t="s">
        <v>4</v>
      </c>
      <c r="C5" s="11" t="s">
        <v>5</v>
      </c>
      <c r="D5" s="12" t="s">
        <v>6</v>
      </c>
      <c r="E5" s="12" t="s">
        <v>7</v>
      </c>
      <c r="F5" s="13" t="s">
        <v>2</v>
      </c>
      <c r="G5" s="11" t="s">
        <v>12</v>
      </c>
      <c r="H5" s="11" t="s">
        <v>8</v>
      </c>
      <c r="I5" s="11" t="s">
        <v>9</v>
      </c>
    </row>
    <row r="6" spans="2:11">
      <c r="B6" s="10" t="s">
        <v>13</v>
      </c>
      <c r="C6" s="11" t="s">
        <v>14</v>
      </c>
      <c r="D6" s="12">
        <v>5855</v>
      </c>
      <c r="E6" s="12">
        <v>-2.2999999999999998</v>
      </c>
      <c r="F6" s="13">
        <v>0.188</v>
      </c>
      <c r="G6" s="11">
        <v>5</v>
      </c>
      <c r="H6" s="11" t="s">
        <v>10</v>
      </c>
      <c r="I6" s="11" t="s">
        <v>0</v>
      </c>
    </row>
    <row r="7" spans="2:11">
      <c r="B7" s="10" t="s">
        <v>15</v>
      </c>
      <c r="C7" s="11" t="s">
        <v>16</v>
      </c>
      <c r="D7" s="12">
        <v>6370</v>
      </c>
      <c r="E7" s="12">
        <v>2.4</v>
      </c>
      <c r="F7" s="13">
        <v>0.17599999999999999</v>
      </c>
      <c r="G7" s="11">
        <v>5.0999999999999996</v>
      </c>
      <c r="H7" s="11" t="s">
        <v>10</v>
      </c>
      <c r="I7" s="11" t="s">
        <v>1</v>
      </c>
    </row>
    <row r="8" spans="2:11">
      <c r="B8" s="10" t="s">
        <v>17</v>
      </c>
      <c r="C8" s="11" t="s">
        <v>18</v>
      </c>
      <c r="D8" s="12">
        <v>5653</v>
      </c>
      <c r="E8" s="12">
        <v>-1.4</v>
      </c>
      <c r="F8" s="13">
        <v>0.17899999999999999</v>
      </c>
      <c r="G8" s="11">
        <v>5.4</v>
      </c>
      <c r="H8" s="11" t="s">
        <v>10</v>
      </c>
      <c r="I8" s="11" t="s">
        <v>0</v>
      </c>
    </row>
    <row r="9" spans="2:11">
      <c r="B9" s="10" t="s">
        <v>19</v>
      </c>
      <c r="C9" s="11" t="s">
        <v>20</v>
      </c>
      <c r="D9" s="12">
        <v>5993</v>
      </c>
      <c r="E9" s="12">
        <v>1.6</v>
      </c>
      <c r="F9" s="13">
        <v>0.17100000000000001</v>
      </c>
      <c r="G9" s="11">
        <v>5.4</v>
      </c>
      <c r="H9" s="11" t="s">
        <v>10</v>
      </c>
      <c r="I9" s="11" t="s">
        <v>1</v>
      </c>
    </row>
    <row r="10" spans="2:11">
      <c r="B10" s="10" t="s">
        <v>21</v>
      </c>
      <c r="C10" s="11" t="s">
        <v>22</v>
      </c>
      <c r="D10" s="12">
        <v>5450</v>
      </c>
      <c r="E10" s="12">
        <v>1.2</v>
      </c>
      <c r="F10" s="13">
        <v>0.17499999999999999</v>
      </c>
      <c r="G10" s="11">
        <v>6.9</v>
      </c>
      <c r="H10" s="11" t="s">
        <v>10</v>
      </c>
      <c r="I10" s="11" t="s">
        <v>0</v>
      </c>
    </row>
    <row r="11" spans="2:11">
      <c r="B11" s="10" t="s">
        <v>23</v>
      </c>
      <c r="C11" s="11" t="s">
        <v>16</v>
      </c>
      <c r="D11" s="12">
        <v>5220</v>
      </c>
      <c r="E11" s="12">
        <v>-3.9</v>
      </c>
      <c r="F11" s="13">
        <v>0.16200000000000001</v>
      </c>
      <c r="G11" s="11">
        <v>7.3</v>
      </c>
      <c r="H11" s="11" t="s">
        <v>10</v>
      </c>
      <c r="I11" s="11" t="s">
        <v>1</v>
      </c>
    </row>
    <row r="12" spans="2:11">
      <c r="B12" s="10" t="s">
        <v>24</v>
      </c>
      <c r="C12" s="11" t="s">
        <v>25</v>
      </c>
      <c r="D12" s="12">
        <v>4978.5</v>
      </c>
      <c r="E12" s="12">
        <v>-2.4</v>
      </c>
      <c r="F12" s="13">
        <v>0.161</v>
      </c>
      <c r="G12" s="11">
        <v>7.8</v>
      </c>
      <c r="H12" s="11" t="s">
        <v>10</v>
      </c>
      <c r="I12" s="11" t="s">
        <v>0</v>
      </c>
    </row>
    <row r="13" spans="2:11">
      <c r="B13" s="10" t="s">
        <v>26</v>
      </c>
      <c r="C13" s="11" t="s">
        <v>16</v>
      </c>
      <c r="D13" s="12">
        <v>5575</v>
      </c>
      <c r="E13" s="12">
        <v>2.2999999999999998</v>
      </c>
      <c r="F13" s="13">
        <v>0.14899999999999999</v>
      </c>
      <c r="G13" s="11">
        <v>8</v>
      </c>
      <c r="H13" s="11" t="s">
        <v>10</v>
      </c>
      <c r="I13" s="11" t="s">
        <v>1</v>
      </c>
    </row>
    <row r="14" spans="2:11">
      <c r="B14" s="10" t="s">
        <v>27</v>
      </c>
      <c r="C14" s="11" t="s">
        <v>28</v>
      </c>
      <c r="D14" s="12">
        <v>5020</v>
      </c>
      <c r="E14" s="12">
        <v>-2.9</v>
      </c>
      <c r="F14" s="13">
        <v>0.161</v>
      </c>
      <c r="G14" s="11">
        <v>8.3000000000000007</v>
      </c>
      <c r="H14" s="11" t="s">
        <v>10</v>
      </c>
      <c r="I14" s="11" t="s">
        <v>0</v>
      </c>
    </row>
    <row r="15" spans="2:11">
      <c r="B15" s="11" t="s">
        <v>29</v>
      </c>
      <c r="C15" s="11" t="s">
        <v>16</v>
      </c>
      <c r="D15" s="12">
        <v>5310</v>
      </c>
      <c r="E15" s="11">
        <v>-0.2</v>
      </c>
      <c r="F15" s="13">
        <v>0.156</v>
      </c>
      <c r="G15" s="11">
        <v>8.4</v>
      </c>
      <c r="H15" s="14" t="s">
        <v>10</v>
      </c>
      <c r="I15" s="11" t="s">
        <v>1</v>
      </c>
    </row>
    <row r="16" spans="2:11" ht="16.5" thickBot="1">
      <c r="H16" s="1"/>
      <c r="K16" s="3"/>
    </row>
    <row r="17" spans="2:18">
      <c r="B17" s="4" t="s">
        <v>17</v>
      </c>
      <c r="C17" s="5">
        <f>D8</f>
        <v>5653</v>
      </c>
      <c r="H17" s="1"/>
    </row>
    <row r="18" spans="2:18">
      <c r="B18" s="6" t="s">
        <v>30</v>
      </c>
      <c r="C18" s="9">
        <v>38.08</v>
      </c>
    </row>
    <row r="19" spans="2:18" ht="16.5" thickBot="1">
      <c r="B19" s="7" t="s">
        <v>31</v>
      </c>
      <c r="C19" s="8">
        <f>C17/C18</f>
        <v>148.45063025210084</v>
      </c>
    </row>
    <row r="24" spans="2:18">
      <c r="D24" s="22" t="s">
        <v>49</v>
      </c>
      <c r="E24" s="22"/>
      <c r="F24" s="22"/>
      <c r="G24" s="22"/>
      <c r="H24" s="22"/>
      <c r="I24" s="22"/>
    </row>
    <row r="26" spans="2:18">
      <c r="E26" s="1" t="s">
        <v>33</v>
      </c>
      <c r="F26" s="1" t="s">
        <v>34</v>
      </c>
    </row>
    <row r="27" spans="2:18" ht="18.75">
      <c r="D27" s="23" t="s">
        <v>4</v>
      </c>
      <c r="E27" s="24" t="s">
        <v>12</v>
      </c>
      <c r="F27" s="25" t="s">
        <v>2</v>
      </c>
      <c r="G27" s="26" t="s">
        <v>35</v>
      </c>
      <c r="H27" s="26" t="s">
        <v>36</v>
      </c>
      <c r="I27" s="26" t="s">
        <v>37</v>
      </c>
    </row>
    <row r="28" spans="2:18">
      <c r="D28" s="23" t="s">
        <v>13</v>
      </c>
      <c r="E28" s="24">
        <v>5</v>
      </c>
      <c r="F28" s="25">
        <v>0.188</v>
      </c>
      <c r="G28" s="27">
        <f>LN(E28)</f>
        <v>1.6094379124341003</v>
      </c>
      <c r="H28" s="28">
        <f>F28*G28</f>
        <v>0.30257432753761088</v>
      </c>
      <c r="I28" s="27">
        <f>G28^2</f>
        <v>2.5902903939802346</v>
      </c>
    </row>
    <row r="29" spans="2:18">
      <c r="D29" s="23" t="s">
        <v>15</v>
      </c>
      <c r="E29" s="24">
        <v>5.0999999999999996</v>
      </c>
      <c r="F29" s="25">
        <v>0.17599999999999999</v>
      </c>
      <c r="G29" s="27">
        <f>LN(E29)</f>
        <v>1.62924053973028</v>
      </c>
      <c r="H29" s="28">
        <f t="shared" ref="H29:H37" si="0">F29*G29</f>
        <v>0.28674633499252927</v>
      </c>
      <c r="I29" s="27">
        <f t="shared" ref="I29:I37" si="1">G29^2</f>
        <v>2.6544247363006144</v>
      </c>
      <c r="M29" s="21" t="s">
        <v>32</v>
      </c>
      <c r="N29" s="21"/>
      <c r="O29" s="21"/>
      <c r="P29" s="21"/>
      <c r="Q29" s="21"/>
      <c r="R29" s="21"/>
    </row>
    <row r="30" spans="2:18">
      <c r="D30" s="23" t="s">
        <v>17</v>
      </c>
      <c r="E30" s="24">
        <v>5.4</v>
      </c>
      <c r="F30" s="25">
        <v>0.17899999999999999</v>
      </c>
      <c r="G30" s="27">
        <f t="shared" ref="G30:G37" si="2">LN(E30)</f>
        <v>1.6863989535702288</v>
      </c>
      <c r="H30" s="28">
        <f t="shared" si="0"/>
        <v>0.30186541268907097</v>
      </c>
      <c r="I30" s="27">
        <f t="shared" si="1"/>
        <v>2.8439414306027628</v>
      </c>
    </row>
    <row r="31" spans="2:18">
      <c r="D31" s="23" t="s">
        <v>19</v>
      </c>
      <c r="E31" s="24">
        <v>5.4</v>
      </c>
      <c r="F31" s="25">
        <v>0.17100000000000001</v>
      </c>
      <c r="G31" s="27">
        <f t="shared" si="2"/>
        <v>1.6863989535702288</v>
      </c>
      <c r="H31" s="28">
        <f t="shared" si="0"/>
        <v>0.28837422106050914</v>
      </c>
      <c r="I31" s="27">
        <f t="shared" si="1"/>
        <v>2.8439414306027628</v>
      </c>
    </row>
    <row r="32" spans="2:18">
      <c r="D32" s="23" t="s">
        <v>21</v>
      </c>
      <c r="E32" s="24">
        <v>6.9</v>
      </c>
      <c r="F32" s="25">
        <v>0.17499999999999999</v>
      </c>
      <c r="G32" s="27">
        <f t="shared" si="2"/>
        <v>1.9315214116032138</v>
      </c>
      <c r="H32" s="28">
        <f t="shared" si="0"/>
        <v>0.33801624703056238</v>
      </c>
      <c r="I32" s="27">
        <f t="shared" si="1"/>
        <v>3.7307749634816716</v>
      </c>
    </row>
    <row r="33" spans="4:9">
      <c r="D33" s="23" t="s">
        <v>23</v>
      </c>
      <c r="E33" s="24">
        <v>7.3</v>
      </c>
      <c r="F33" s="25">
        <v>0.16200000000000001</v>
      </c>
      <c r="G33" s="27">
        <f t="shared" si="2"/>
        <v>1.9878743481543455</v>
      </c>
      <c r="H33" s="28">
        <f t="shared" si="0"/>
        <v>0.32203564440100396</v>
      </c>
      <c r="I33" s="27">
        <f t="shared" si="1"/>
        <v>3.9516444240500639</v>
      </c>
    </row>
    <row r="34" spans="4:9">
      <c r="D34" s="23" t="s">
        <v>24</v>
      </c>
      <c r="E34" s="24">
        <v>7.8</v>
      </c>
      <c r="F34" s="25">
        <v>0.161</v>
      </c>
      <c r="G34" s="27">
        <f>LN(E34)</f>
        <v>2.0541237336955462</v>
      </c>
      <c r="H34" s="28">
        <f t="shared" si="0"/>
        <v>0.33071392112498293</v>
      </c>
      <c r="I34" s="27">
        <f t="shared" si="1"/>
        <v>4.2194243133313316</v>
      </c>
    </row>
    <row r="35" spans="4:9">
      <c r="D35" s="23" t="s">
        <v>26</v>
      </c>
      <c r="E35" s="24">
        <v>8</v>
      </c>
      <c r="F35" s="25">
        <v>0.14899999999999999</v>
      </c>
      <c r="G35" s="27">
        <f>LN(E35)</f>
        <v>2.0794415416798357</v>
      </c>
      <c r="H35" s="28">
        <f t="shared" si="0"/>
        <v>0.30983678971029549</v>
      </c>
      <c r="I35" s="27">
        <f>G35^2</f>
        <v>4.3240771252638117</v>
      </c>
    </row>
    <row r="36" spans="4:9">
      <c r="D36" s="23" t="s">
        <v>27</v>
      </c>
      <c r="E36" s="24">
        <v>8.3000000000000007</v>
      </c>
      <c r="F36" s="25">
        <v>0.161</v>
      </c>
      <c r="G36" s="27">
        <f t="shared" si="2"/>
        <v>2.1162555148025524</v>
      </c>
      <c r="H36" s="28">
        <f t="shared" si="0"/>
        <v>0.34071713788321095</v>
      </c>
      <c r="I36" s="27">
        <f t="shared" si="1"/>
        <v>4.4785374039322159</v>
      </c>
    </row>
    <row r="37" spans="4:9">
      <c r="D37" s="24" t="s">
        <v>29</v>
      </c>
      <c r="E37" s="24">
        <v>8.4</v>
      </c>
      <c r="F37" s="25">
        <v>0.156</v>
      </c>
      <c r="G37" s="27">
        <f t="shared" si="2"/>
        <v>2.1282317058492679</v>
      </c>
      <c r="H37" s="28">
        <f t="shared" si="0"/>
        <v>0.3320041461124858</v>
      </c>
      <c r="I37" s="27">
        <f t="shared" si="1"/>
        <v>4.5293701937820847</v>
      </c>
    </row>
    <row r="38" spans="4:9">
      <c r="D38" s="29" t="s">
        <v>38</v>
      </c>
      <c r="E38" s="29"/>
      <c r="F38" s="30">
        <f>SUM(F28:F37)</f>
        <v>1.6779999999999999</v>
      </c>
      <c r="G38" s="30">
        <f t="shared" ref="G38:I38" si="3">SUM(G28:G37)</f>
        <v>18.9089246150896</v>
      </c>
      <c r="H38" s="30">
        <f t="shared" si="3"/>
        <v>3.1528841825422615</v>
      </c>
      <c r="I38" s="30">
        <f t="shared" si="3"/>
        <v>36.16642641532755</v>
      </c>
    </row>
    <row r="41" spans="4:9">
      <c r="D41" s="1" t="s">
        <v>39</v>
      </c>
      <c r="E41" s="1">
        <f>COUNT(E28:E37)</f>
        <v>10</v>
      </c>
      <c r="F41" s="31"/>
    </row>
    <row r="43" spans="4:9">
      <c r="D43" s="1" t="s">
        <v>40</v>
      </c>
      <c r="E43" s="32">
        <f>(E41*H38-G38*F38)/(E41*I38-(G38^2))</f>
        <v>-4.8662072860710164E-2</v>
      </c>
    </row>
    <row r="44" spans="4:9">
      <c r="D44" s="1" t="s">
        <v>41</v>
      </c>
      <c r="E44" s="33">
        <f>(F38/E41)-(E43*G38/E41)</f>
        <v>0.25981474673371663</v>
      </c>
    </row>
    <row r="46" spans="4:9">
      <c r="D46" s="1" t="s">
        <v>42</v>
      </c>
      <c r="E46" s="1" t="s">
        <v>43</v>
      </c>
      <c r="F46" s="1" t="s">
        <v>44</v>
      </c>
      <c r="G46" s="1" t="s">
        <v>45</v>
      </c>
      <c r="H46" s="2" t="s">
        <v>46</v>
      </c>
      <c r="I46" s="2" t="s">
        <v>47</v>
      </c>
    </row>
    <row r="48" spans="4:9">
      <c r="D48" s="1" t="s">
        <v>42</v>
      </c>
      <c r="E48" s="33">
        <f>E44</f>
        <v>0.25981474673371663</v>
      </c>
      <c r="F48" s="1" t="s">
        <v>44</v>
      </c>
      <c r="G48" s="33">
        <f>E43</f>
        <v>-4.8662072860710164E-2</v>
      </c>
      <c r="H48" s="2" t="s">
        <v>46</v>
      </c>
      <c r="I48" s="2" t="s">
        <v>47</v>
      </c>
    </row>
    <row r="50" spans="4:6">
      <c r="E50" s="1" t="s">
        <v>33</v>
      </c>
      <c r="F50" s="1" t="s">
        <v>34</v>
      </c>
    </row>
    <row r="51" spans="4:6">
      <c r="D51" s="10" t="s">
        <v>4</v>
      </c>
      <c r="E51" s="11" t="s">
        <v>12</v>
      </c>
      <c r="F51" s="11" t="s">
        <v>2</v>
      </c>
    </row>
    <row r="52" spans="4:6">
      <c r="D52" s="10" t="s">
        <v>13</v>
      </c>
      <c r="E52" s="24">
        <v>5</v>
      </c>
      <c r="F52" s="34">
        <f t="shared" ref="F52:F61" si="4">$E$48+($G$48*(LN(E52)))</f>
        <v>0.18149616177405919</v>
      </c>
    </row>
    <row r="53" spans="4:6">
      <c r="D53" s="10" t="s">
        <v>15</v>
      </c>
      <c r="E53" s="24">
        <v>5.0999999999999996</v>
      </c>
      <c r="F53" s="34">
        <f t="shared" si="4"/>
        <v>0.18053252488173899</v>
      </c>
    </row>
    <row r="54" spans="4:6">
      <c r="D54" s="10" t="s">
        <v>17</v>
      </c>
      <c r="E54" s="24">
        <v>5.4</v>
      </c>
      <c r="F54" s="34">
        <f t="shared" si="4"/>
        <v>0.17775107798285678</v>
      </c>
    </row>
    <row r="55" spans="4:6">
      <c r="D55" s="10" t="s">
        <v>19</v>
      </c>
      <c r="E55" s="24">
        <v>5.4</v>
      </c>
      <c r="F55" s="34">
        <f t="shared" si="4"/>
        <v>0.17775107798285678</v>
      </c>
    </row>
    <row r="56" spans="4:6">
      <c r="D56" s="10" t="s">
        <v>21</v>
      </c>
      <c r="E56" s="24">
        <v>6.9</v>
      </c>
      <c r="F56" s="34">
        <f t="shared" si="4"/>
        <v>0.16582291107025929</v>
      </c>
    </row>
    <row r="57" spans="4:6">
      <c r="D57" s="10" t="s">
        <v>23</v>
      </c>
      <c r="E57" s="24">
        <v>7.3</v>
      </c>
      <c r="F57" s="34">
        <f t="shared" si="4"/>
        <v>0.16308066036589314</v>
      </c>
    </row>
    <row r="58" spans="4:6">
      <c r="D58" s="10" t="s">
        <v>24</v>
      </c>
      <c r="E58" s="24">
        <v>7.8</v>
      </c>
      <c r="F58" s="34">
        <f t="shared" si="4"/>
        <v>0.15985682793970996</v>
      </c>
    </row>
    <row r="59" spans="4:6">
      <c r="D59" s="10" t="s">
        <v>26</v>
      </c>
      <c r="E59" s="24">
        <v>8</v>
      </c>
      <c r="F59" s="34">
        <f t="shared" si="4"/>
        <v>0.15862481092290498</v>
      </c>
    </row>
    <row r="60" spans="4:6">
      <c r="D60" s="10" t="s">
        <v>27</v>
      </c>
      <c r="E60" s="24">
        <v>8.3000000000000007</v>
      </c>
      <c r="F60" s="34">
        <f t="shared" si="4"/>
        <v>0.15683336668051512</v>
      </c>
    </row>
    <row r="61" spans="4:6">
      <c r="D61" s="11" t="s">
        <v>29</v>
      </c>
      <c r="E61" s="24">
        <v>8.4</v>
      </c>
      <c r="F61" s="34">
        <f t="shared" si="4"/>
        <v>0.15625058039920608</v>
      </c>
    </row>
    <row r="65" spans="6:15" ht="22.5" customHeight="1">
      <c r="F65" s="35" t="s">
        <v>48</v>
      </c>
      <c r="G65" s="35"/>
      <c r="H65" s="35"/>
      <c r="I65" s="35"/>
      <c r="J65" s="35"/>
      <c r="K65" s="35"/>
      <c r="L65" s="35"/>
      <c r="M65" s="35"/>
      <c r="N65" s="35"/>
      <c r="O65" s="35"/>
    </row>
    <row r="66" spans="6:15" ht="22.5" customHeight="1">
      <c r="F66" s="35"/>
      <c r="G66" s="35"/>
      <c r="H66" s="35"/>
      <c r="I66" s="35"/>
      <c r="J66" s="35"/>
      <c r="K66" s="35"/>
      <c r="L66" s="35"/>
      <c r="M66" s="35"/>
      <c r="N66" s="35"/>
      <c r="O66" s="35"/>
    </row>
  </sheetData>
  <mergeCells count="6">
    <mergeCell ref="F65:O66"/>
    <mergeCell ref="B2:H2"/>
    <mergeCell ref="B3:H3"/>
    <mergeCell ref="M29:R29"/>
    <mergeCell ref="D24:I24"/>
    <mergeCell ref="D38:E38"/>
  </mergeCells>
  <hyperlinks>
    <hyperlink ref="B2:H2" r:id="rId1" display="SIN ELEFANTES BLANCOS"/>
  </hyperlinks>
  <pageMargins left="0.7" right="0.7" top="0.75" bottom="0.75" header="0.3" footer="0.3"/>
  <pageSetup orientation="portrait" horizontalDpi="360" verticalDpi="36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TIR Bonos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SinElefantesBlancos</dc:creator>
  <cp:lastModifiedBy>Guillermo Gonzalez</cp:lastModifiedBy>
  <dcterms:created xsi:type="dcterms:W3CDTF">2016-02-28T22:05:33Z</dcterms:created>
  <dcterms:modified xsi:type="dcterms:W3CDTF">2021-05-02T13:17:40Z</dcterms:modified>
</cp:coreProperties>
</file>