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TIR del AY24 al 08-04-20 a 48hs" sheetId="3" r:id="rId1"/>
  </sheets>
  <calcPr calcId="125725"/>
</workbook>
</file>

<file path=xl/calcChain.xml><?xml version="1.0" encoding="utf-8"?>
<calcChain xmlns="http://schemas.openxmlformats.org/spreadsheetml/2006/main">
  <c r="C20" i="3"/>
  <c r="E16"/>
  <c r="E32"/>
  <c r="E31"/>
  <c r="E30"/>
  <c r="E29"/>
  <c r="E28"/>
  <c r="E27"/>
  <c r="E26"/>
  <c r="E25"/>
  <c r="E24"/>
  <c r="J9" l="1"/>
  <c r="H6"/>
  <c r="J6" s="1"/>
  <c r="H7"/>
  <c r="J7" s="1"/>
  <c r="H8"/>
  <c r="J8" s="1"/>
  <c r="H9"/>
  <c r="H10"/>
  <c r="H14" s="1"/>
  <c r="J14" s="1"/>
  <c r="H11"/>
  <c r="H12" s="1"/>
  <c r="H5"/>
  <c r="J5" s="1"/>
  <c r="E6"/>
  <c r="E7"/>
  <c r="E8"/>
  <c r="E9"/>
  <c r="E10"/>
  <c r="E11"/>
  <c r="E12"/>
  <c r="E13"/>
  <c r="E5"/>
  <c r="E23" s="1"/>
  <c r="E33" s="1"/>
  <c r="E35" s="1"/>
  <c r="J12" l="1"/>
  <c r="H13"/>
  <c r="J13" s="1"/>
  <c r="J10"/>
  <c r="H15"/>
  <c r="J15" s="1"/>
  <c r="J11"/>
  <c r="J16"/>
  <c r="E14"/>
</calcChain>
</file>

<file path=xl/sharedStrings.xml><?xml version="1.0" encoding="utf-8"?>
<sst xmlns="http://schemas.openxmlformats.org/spreadsheetml/2006/main" count="22" uniqueCount="11">
  <si>
    <t>Fecha</t>
  </si>
  <si>
    <t>Renta</t>
  </si>
  <si>
    <t>Amort.</t>
  </si>
  <si>
    <t>Cupón</t>
  </si>
  <si>
    <t>TIR</t>
  </si>
  <si>
    <t>AY24</t>
  </si>
  <si>
    <t>AA25</t>
  </si>
  <si>
    <t>VAN</t>
  </si>
  <si>
    <t>Si la TIR fuera de 173,41%, cuánto sería el precio?</t>
  </si>
  <si>
    <t>Si TIR=</t>
  </si>
  <si>
    <t>Precio</t>
  </si>
</sst>
</file>

<file path=xl/styles.xml><?xml version="1.0" encoding="utf-8"?>
<styleSheet xmlns="http://schemas.openxmlformats.org/spreadsheetml/2006/main">
  <numFmts count="3">
    <numFmt numFmtId="44" formatCode="_ &quot;$&quot;\ * #,##0.00_ ;_ &quot;$&quot;\ * \-#,##0.00_ ;_ &quot;$&quot;\ * &quot;-&quot;??_ ;_ @_ "/>
    <numFmt numFmtId="164" formatCode="_ &quot;$&quot;\ * #,##0.0000_ ;_ &quot;$&quot;\ * \-#,##0.0000_ ;_ &quot;$&quot;\ * &quot;-&quot;??_ ;_ @_ "/>
    <numFmt numFmtId="165" formatCode="#,##0.0000_ ;\-#,##0.0000\ "/>
  </numFmts>
  <fonts count="5">
    <font>
      <sz val="11"/>
      <color theme="1"/>
      <name val="Calibri"/>
      <family val="2"/>
      <scheme val="minor"/>
    </font>
    <font>
      <sz val="13"/>
      <color theme="1"/>
      <name val="Cambria"/>
      <family val="1"/>
      <scheme val="major"/>
    </font>
    <font>
      <b/>
      <sz val="13"/>
      <color theme="1"/>
      <name val="Cambria"/>
      <family val="1"/>
      <scheme val="major"/>
    </font>
    <font>
      <b/>
      <sz val="13"/>
      <color theme="0"/>
      <name val="Cambria"/>
      <family val="1"/>
      <scheme val="maj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4" fontId="1" fillId="0" borderId="0" xfId="0" applyNumberFormat="1" applyFont="1"/>
    <xf numFmtId="0" fontId="1" fillId="0" borderId="1" xfId="0" applyFont="1" applyBorder="1"/>
    <xf numFmtId="14" fontId="1" fillId="0" borderId="1" xfId="0" applyNumberFormat="1" applyFont="1" applyBorder="1"/>
    <xf numFmtId="0" fontId="2" fillId="0" borderId="1" xfId="0" applyFont="1" applyFill="1" applyBorder="1" applyAlignment="1">
      <alignment horizontal="center" vertical="center"/>
    </xf>
    <xf numFmtId="10" fontId="1" fillId="0" borderId="0" xfId="0" applyNumberFormat="1" applyFont="1"/>
    <xf numFmtId="164" fontId="1" fillId="0" borderId="1" xfId="0" applyNumberFormat="1" applyFont="1" applyBorder="1" applyAlignment="1">
      <alignment horizontal="center" vertical="center"/>
    </xf>
    <xf numFmtId="165" fontId="1" fillId="0" borderId="0" xfId="1" applyNumberFormat="1" applyFont="1"/>
    <xf numFmtId="0" fontId="3" fillId="3" borderId="2" xfId="0" applyFont="1" applyFill="1" applyBorder="1" applyAlignment="1">
      <alignment horizontal="center" vertical="center"/>
    </xf>
    <xf numFmtId="165" fontId="1" fillId="2" borderId="0" xfId="1" applyNumberFormat="1" applyFont="1" applyFill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35"/>
  <sheetViews>
    <sheetView showGridLines="0" tabSelected="1" topLeftCell="A13" workbookViewId="0">
      <selection activeCell="C21" sqref="C21"/>
    </sheetView>
  </sheetViews>
  <sheetFormatPr baseColWidth="10" defaultRowHeight="16.5"/>
  <cols>
    <col min="1" max="1" width="11.42578125" style="1"/>
    <col min="2" max="2" width="13.85546875" style="1" bestFit="1" customWidth="1"/>
    <col min="3" max="3" width="13.28515625" style="1" bestFit="1" customWidth="1"/>
    <col min="4" max="4" width="8.42578125" style="1" bestFit="1" customWidth="1"/>
    <col min="5" max="5" width="13.28515625" style="1" bestFit="1" customWidth="1"/>
    <col min="6" max="6" width="11.42578125" style="1"/>
    <col min="7" max="7" width="13.85546875" style="1" bestFit="1" customWidth="1"/>
    <col min="8" max="16384" width="11.42578125" style="1"/>
  </cols>
  <sheetData>
    <row r="1" spans="2:10" ht="6.75" customHeight="1"/>
    <row r="2" spans="2:10">
      <c r="B2" s="14" t="s">
        <v>5</v>
      </c>
      <c r="C2" s="14"/>
      <c r="D2" s="14"/>
      <c r="E2" s="14"/>
      <c r="G2" s="14" t="s">
        <v>6</v>
      </c>
      <c r="H2" s="14"/>
      <c r="I2" s="14"/>
      <c r="J2" s="14"/>
    </row>
    <row r="3" spans="2:10">
      <c r="B3" s="3" t="s">
        <v>0</v>
      </c>
      <c r="C3" s="3" t="s">
        <v>1</v>
      </c>
      <c r="D3" s="3" t="s">
        <v>2</v>
      </c>
      <c r="E3" s="3" t="s">
        <v>3</v>
      </c>
      <c r="G3" s="3" t="s">
        <v>0</v>
      </c>
      <c r="H3" s="3" t="s">
        <v>1</v>
      </c>
      <c r="I3" s="3" t="s">
        <v>2</v>
      </c>
      <c r="J3" s="8" t="s">
        <v>3</v>
      </c>
    </row>
    <row r="4" spans="2:10">
      <c r="B4" s="4">
        <v>43935</v>
      </c>
      <c r="C4" s="3"/>
      <c r="D4" s="3"/>
      <c r="E4" s="3">
        <v>-22.7</v>
      </c>
      <c r="G4" s="4">
        <v>43935</v>
      </c>
      <c r="H4" s="3"/>
      <c r="I4" s="3"/>
      <c r="J4" s="3">
        <v>-22.7</v>
      </c>
    </row>
    <row r="5" spans="2:10">
      <c r="B5" s="4">
        <v>43958</v>
      </c>
      <c r="C5" s="3">
        <v>3.6461250000000001</v>
      </c>
      <c r="D5" s="3">
        <v>16.66</v>
      </c>
      <c r="E5" s="3">
        <f>SUM(C5+D5)</f>
        <v>20.306125000000002</v>
      </c>
      <c r="G5" s="4">
        <v>43939</v>
      </c>
      <c r="H5" s="3">
        <f>5.75/2</f>
        <v>2.875</v>
      </c>
      <c r="I5" s="3"/>
      <c r="J5" s="3">
        <f>SUM(H5+I5)</f>
        <v>2.875</v>
      </c>
    </row>
    <row r="6" spans="2:10">
      <c r="B6" s="4">
        <v>44142</v>
      </c>
      <c r="C6" s="3">
        <v>2.9172500000000001</v>
      </c>
      <c r="D6" s="3"/>
      <c r="E6" s="3">
        <f t="shared" ref="E6:E13" si="0">SUM(C6+D6)</f>
        <v>2.9172500000000001</v>
      </c>
      <c r="G6" s="4">
        <v>44122</v>
      </c>
      <c r="H6" s="3">
        <f t="shared" ref="H6:H11" si="1">5.75/2</f>
        <v>2.875</v>
      </c>
      <c r="I6" s="3"/>
      <c r="J6" s="3">
        <f t="shared" ref="J6:J15" si="2">SUM(H6+I6)</f>
        <v>2.875</v>
      </c>
    </row>
    <row r="7" spans="2:10">
      <c r="B7" s="4">
        <v>44323</v>
      </c>
      <c r="C7" s="3">
        <v>2.9172500000000001</v>
      </c>
      <c r="D7" s="3">
        <v>16.66</v>
      </c>
      <c r="E7" s="3">
        <f t="shared" si="0"/>
        <v>19.577249999999999</v>
      </c>
      <c r="G7" s="4">
        <v>44304</v>
      </c>
      <c r="H7" s="3">
        <f t="shared" si="1"/>
        <v>2.875</v>
      </c>
      <c r="I7" s="3"/>
      <c r="J7" s="3">
        <f t="shared" si="2"/>
        <v>2.875</v>
      </c>
    </row>
    <row r="8" spans="2:10">
      <c r="B8" s="4">
        <v>44507</v>
      </c>
      <c r="C8" s="3">
        <v>2.1883750000000002</v>
      </c>
      <c r="D8" s="3"/>
      <c r="E8" s="3">
        <f t="shared" si="0"/>
        <v>2.1883750000000002</v>
      </c>
      <c r="G8" s="4">
        <v>44487</v>
      </c>
      <c r="H8" s="3">
        <f t="shared" si="1"/>
        <v>2.875</v>
      </c>
      <c r="I8" s="3"/>
      <c r="J8" s="3">
        <f t="shared" si="2"/>
        <v>2.875</v>
      </c>
    </row>
    <row r="9" spans="2:10">
      <c r="B9" s="4">
        <v>44688</v>
      </c>
      <c r="C9" s="3">
        <v>2.1883750000000002</v>
      </c>
      <c r="D9" s="3">
        <v>16.66</v>
      </c>
      <c r="E9" s="3">
        <f t="shared" si="0"/>
        <v>18.848375000000001</v>
      </c>
      <c r="G9" s="4">
        <v>44669</v>
      </c>
      <c r="H9" s="3">
        <f t="shared" si="1"/>
        <v>2.875</v>
      </c>
      <c r="I9" s="3"/>
      <c r="J9" s="3">
        <f t="shared" si="2"/>
        <v>2.875</v>
      </c>
    </row>
    <row r="10" spans="2:10">
      <c r="B10" s="4">
        <v>44872</v>
      </c>
      <c r="C10" s="3">
        <v>1.4595000000000005</v>
      </c>
      <c r="D10" s="3"/>
      <c r="E10" s="3">
        <f t="shared" si="0"/>
        <v>1.4595000000000005</v>
      </c>
      <c r="G10" s="4">
        <v>44852</v>
      </c>
      <c r="H10" s="3">
        <f t="shared" si="1"/>
        <v>2.875</v>
      </c>
      <c r="I10" s="3"/>
      <c r="J10" s="3">
        <f t="shared" si="2"/>
        <v>2.875</v>
      </c>
    </row>
    <row r="11" spans="2:10">
      <c r="B11" s="4">
        <v>45053</v>
      </c>
      <c r="C11" s="3">
        <v>1.4595000000000005</v>
      </c>
      <c r="D11" s="3">
        <v>16.66</v>
      </c>
      <c r="E11" s="3">
        <f t="shared" si="0"/>
        <v>18.119500000000002</v>
      </c>
      <c r="G11" s="4">
        <v>45034</v>
      </c>
      <c r="H11" s="3">
        <f t="shared" si="1"/>
        <v>2.875</v>
      </c>
      <c r="I11" s="3">
        <v>33</v>
      </c>
      <c r="J11" s="3">
        <f t="shared" si="2"/>
        <v>35.875</v>
      </c>
    </row>
    <row r="12" spans="2:10">
      <c r="B12" s="4">
        <v>45237</v>
      </c>
      <c r="C12" s="3">
        <v>0.73062500000000052</v>
      </c>
      <c r="D12" s="3"/>
      <c r="E12" s="3">
        <f t="shared" si="0"/>
        <v>0.73062500000000052</v>
      </c>
      <c r="G12" s="4">
        <v>45217</v>
      </c>
      <c r="H12" s="3">
        <f>H11*0.67</f>
        <v>1.92625</v>
      </c>
      <c r="I12" s="3"/>
      <c r="J12" s="3">
        <f t="shared" si="2"/>
        <v>1.92625</v>
      </c>
    </row>
    <row r="13" spans="2:10">
      <c r="B13" s="4">
        <v>45419</v>
      </c>
      <c r="C13" s="3">
        <v>0.73062500000000052</v>
      </c>
      <c r="D13" s="3">
        <v>16.7</v>
      </c>
      <c r="E13" s="3">
        <f t="shared" si="0"/>
        <v>17.430624999999999</v>
      </c>
      <c r="G13" s="4">
        <v>45400</v>
      </c>
      <c r="H13" s="3">
        <f>H12*0.67</f>
        <v>1.2905875</v>
      </c>
      <c r="I13" s="3">
        <v>33</v>
      </c>
      <c r="J13" s="3">
        <f t="shared" si="2"/>
        <v>34.290587500000001</v>
      </c>
    </row>
    <row r="14" spans="2:10">
      <c r="D14" s="5" t="s">
        <v>4</v>
      </c>
      <c r="E14" s="6">
        <f>XIRR(E4:E13,B4:B13)</f>
        <v>5.1073039531707787</v>
      </c>
      <c r="G14" s="9">
        <v>45583</v>
      </c>
      <c r="H14" s="3">
        <f>H10*0.34</f>
        <v>0.97750000000000004</v>
      </c>
      <c r="I14" s="10"/>
      <c r="J14" s="3">
        <f t="shared" si="2"/>
        <v>0.97750000000000004</v>
      </c>
    </row>
    <row r="15" spans="2:10">
      <c r="G15" s="9">
        <v>45765</v>
      </c>
      <c r="H15" s="3">
        <f>H11*0.34</f>
        <v>0.97750000000000004</v>
      </c>
      <c r="I15" s="3">
        <v>34</v>
      </c>
      <c r="J15" s="3">
        <f t="shared" si="2"/>
        <v>34.977499999999999</v>
      </c>
    </row>
    <row r="16" spans="2:10">
      <c r="D16" s="5" t="s">
        <v>7</v>
      </c>
      <c r="E16" s="15">
        <f>XNPV(C19,E4:E13,B4:B13)</f>
        <v>8.8025103998920233</v>
      </c>
      <c r="G16" s="7"/>
      <c r="H16" s="2"/>
      <c r="I16" s="5" t="s">
        <v>4</v>
      </c>
      <c r="J16" s="6">
        <f>XIRR(J4:J15,G4:G15)</f>
        <v>0.73630808591842656</v>
      </c>
    </row>
    <row r="18" spans="2:5">
      <c r="B18" s="1" t="s">
        <v>8</v>
      </c>
    </row>
    <row r="19" spans="2:5">
      <c r="B19" s="1" t="s">
        <v>9</v>
      </c>
      <c r="C19" s="11">
        <v>1.7341</v>
      </c>
    </row>
    <row r="20" spans="2:5">
      <c r="B20" s="5" t="s">
        <v>10</v>
      </c>
      <c r="C20" s="13">
        <f>22.7+XNPV(C19,E4:E13,B4:B13)</f>
        <v>31.502510399892024</v>
      </c>
    </row>
    <row r="22" spans="2:5">
      <c r="B22" s="3" t="s">
        <v>0</v>
      </c>
      <c r="C22" s="3" t="s">
        <v>1</v>
      </c>
      <c r="D22" s="3" t="s">
        <v>2</v>
      </c>
      <c r="E22" s="3" t="s">
        <v>3</v>
      </c>
    </row>
    <row r="23" spans="2:5">
      <c r="B23" s="4">
        <v>43935</v>
      </c>
      <c r="C23" s="3"/>
      <c r="D23" s="3"/>
      <c r="E23" s="12">
        <f>-C20</f>
        <v>-31.502510399892024</v>
      </c>
    </row>
    <row r="24" spans="2:5">
      <c r="B24" s="4">
        <v>43958</v>
      </c>
      <c r="C24" s="3">
        <v>3.6461250000000001</v>
      </c>
      <c r="D24" s="3">
        <v>16.66</v>
      </c>
      <c r="E24" s="3">
        <f>SUM(C24+D24)</f>
        <v>20.306125000000002</v>
      </c>
    </row>
    <row r="25" spans="2:5">
      <c r="B25" s="4">
        <v>44142</v>
      </c>
      <c r="C25" s="3">
        <v>2.9172500000000001</v>
      </c>
      <c r="D25" s="3"/>
      <c r="E25" s="3">
        <f t="shared" ref="E25:E32" si="3">SUM(C25+D25)</f>
        <v>2.9172500000000001</v>
      </c>
    </row>
    <row r="26" spans="2:5">
      <c r="B26" s="4">
        <v>44323</v>
      </c>
      <c r="C26" s="3">
        <v>2.9172500000000001</v>
      </c>
      <c r="D26" s="3">
        <v>16.66</v>
      </c>
      <c r="E26" s="3">
        <f t="shared" si="3"/>
        <v>19.577249999999999</v>
      </c>
    </row>
    <row r="27" spans="2:5">
      <c r="B27" s="4">
        <v>44507</v>
      </c>
      <c r="C27" s="3">
        <v>2.1883750000000002</v>
      </c>
      <c r="D27" s="3"/>
      <c r="E27" s="3">
        <f t="shared" si="3"/>
        <v>2.1883750000000002</v>
      </c>
    </row>
    <row r="28" spans="2:5">
      <c r="B28" s="4">
        <v>44688</v>
      </c>
      <c r="C28" s="3">
        <v>2.1883750000000002</v>
      </c>
      <c r="D28" s="3">
        <v>16.66</v>
      </c>
      <c r="E28" s="3">
        <f t="shared" si="3"/>
        <v>18.848375000000001</v>
      </c>
    </row>
    <row r="29" spans="2:5">
      <c r="B29" s="4">
        <v>44872</v>
      </c>
      <c r="C29" s="3">
        <v>1.4595000000000005</v>
      </c>
      <c r="D29" s="3"/>
      <c r="E29" s="3">
        <f t="shared" si="3"/>
        <v>1.4595000000000005</v>
      </c>
    </row>
    <row r="30" spans="2:5">
      <c r="B30" s="4">
        <v>45053</v>
      </c>
      <c r="C30" s="3">
        <v>1.4595000000000005</v>
      </c>
      <c r="D30" s="3">
        <v>16.66</v>
      </c>
      <c r="E30" s="3">
        <f t="shared" si="3"/>
        <v>18.119500000000002</v>
      </c>
    </row>
    <row r="31" spans="2:5">
      <c r="B31" s="4">
        <v>45237</v>
      </c>
      <c r="C31" s="3">
        <v>0.73062500000000052</v>
      </c>
      <c r="D31" s="3"/>
      <c r="E31" s="3">
        <f t="shared" si="3"/>
        <v>0.73062500000000052</v>
      </c>
    </row>
    <row r="32" spans="2:5">
      <c r="B32" s="4">
        <v>45419</v>
      </c>
      <c r="C32" s="3">
        <v>0.73062500000000052</v>
      </c>
      <c r="D32" s="3">
        <v>16.7</v>
      </c>
      <c r="E32" s="3">
        <f t="shared" si="3"/>
        <v>17.430624999999999</v>
      </c>
    </row>
    <row r="33" spans="4:5">
      <c r="D33" s="5" t="s">
        <v>4</v>
      </c>
      <c r="E33" s="6">
        <f>XIRR(E23:E32,B23:B32)</f>
        <v>1.7340999960899355</v>
      </c>
    </row>
    <row r="35" spans="4:5">
      <c r="D35" s="5" t="s">
        <v>7</v>
      </c>
      <c r="E35" s="15">
        <f>XNPV(E33,E23:E32,B23:B32)</f>
        <v>2.7119088086280385E-8</v>
      </c>
    </row>
  </sheetData>
  <mergeCells count="2">
    <mergeCell ref="B2:E2"/>
    <mergeCell ref="G2:J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TIR del AY24 al 08-04-20 a 48hs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SinElefantesBlancos.com.ar</dc:creator>
  <cp:lastModifiedBy>Guillermo Gonzalez</cp:lastModifiedBy>
  <dcterms:created xsi:type="dcterms:W3CDTF">2020-04-10T15:23:23Z</dcterms:created>
  <dcterms:modified xsi:type="dcterms:W3CDTF">2020-04-11T12:14:34Z</dcterms:modified>
</cp:coreProperties>
</file>