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Ejemplo" sheetId="19" r:id="rId1"/>
    <sheet name="Ejemplo resuelto con Excel" sheetId="20" r:id="rId2"/>
  </sheets>
  <calcPr calcId="125725"/>
</workbook>
</file>

<file path=xl/calcChain.xml><?xml version="1.0" encoding="utf-8"?>
<calcChain xmlns="http://schemas.openxmlformats.org/spreadsheetml/2006/main">
  <c r="I14" i="19"/>
  <c r="P3"/>
  <c r="I15"/>
  <c r="C18"/>
  <c r="F14"/>
  <c r="F13"/>
  <c r="F11"/>
  <c r="F18"/>
  <c r="F17"/>
  <c r="C17"/>
  <c r="C14"/>
  <c r="F12"/>
  <c r="C12"/>
  <c r="I11"/>
  <c r="C11"/>
  <c r="F15" l="1"/>
  <c r="F16" s="1"/>
  <c r="C13"/>
  <c r="I12" s="1"/>
  <c r="I13" l="1"/>
  <c r="C15"/>
  <c r="C16" s="1"/>
  <c r="I17" l="1"/>
  <c r="P4" s="1"/>
  <c r="I16"/>
  <c r="I18" l="1"/>
  <c r="N4" l="1"/>
  <c r="Q22" s="1"/>
</calcChain>
</file>

<file path=xl/comments1.xml><?xml version="1.0" encoding="utf-8"?>
<comments xmlns="http://schemas.openxmlformats.org/spreadsheetml/2006/main">
  <authors>
    <author>Guillermo Gonzalez</author>
  </authors>
  <commentList>
    <comment ref="C14" authorId="0">
      <text>
        <r>
          <rPr>
            <b/>
            <sz val="20"/>
            <color indexed="81"/>
            <rFont val="Cambria"/>
            <family val="1"/>
            <scheme val="major"/>
          </rPr>
          <t>Syy</t>
        </r>
      </text>
    </comment>
    <comment ref="B17" authorId="0">
      <text>
        <r>
          <rPr>
            <b/>
            <sz val="20"/>
            <color indexed="81"/>
            <rFont val="Cambria"/>
            <family val="1"/>
            <scheme val="major"/>
          </rPr>
          <t>b0</t>
        </r>
      </text>
    </comment>
    <comment ref="B18" authorId="0">
      <text>
        <r>
          <rPr>
            <b/>
            <sz val="20"/>
            <color indexed="81"/>
            <rFont val="Cambria"/>
            <family val="1"/>
            <scheme val="major"/>
          </rPr>
          <t>b1</t>
        </r>
      </text>
    </comment>
    <comment ref="C18" authorId="0">
      <text>
        <r>
          <rPr>
            <b/>
            <sz val="20"/>
            <color indexed="81"/>
            <rFont val="Cambria"/>
            <family val="1"/>
            <scheme val="major"/>
          </rPr>
          <t>Sb1= S/raíz(Sxx)</t>
        </r>
      </text>
    </comment>
    <comment ref="D18" authorId="0">
      <text>
        <r>
          <rPr>
            <b/>
            <sz val="20"/>
            <color indexed="81"/>
            <rFont val="Cambria"/>
            <family val="1"/>
            <scheme val="major"/>
          </rPr>
          <t>Tc= b1/Sb1</t>
        </r>
      </text>
    </comment>
  </commentList>
</comments>
</file>

<file path=xl/sharedStrings.xml><?xml version="1.0" encoding="utf-8"?>
<sst xmlns="http://schemas.openxmlformats.org/spreadsheetml/2006/main" count="74" uniqueCount="71">
  <si>
    <t>Resumen</t>
  </si>
  <si>
    <t>Estadísticas de la regresión</t>
  </si>
  <si>
    <t>Coeficiente de correlación múltiple</t>
  </si>
  <si>
    <t>Coeficiente de determinación R^2</t>
  </si>
  <si>
    <t>R^2  ajustado</t>
  </si>
  <si>
    <t>Error típico</t>
  </si>
  <si>
    <t>Observaciones</t>
  </si>
  <si>
    <t>ANÁLISIS DE VARIANZA</t>
  </si>
  <si>
    <t>Regresión</t>
  </si>
  <si>
    <t>Residuos</t>
  </si>
  <si>
    <t>Total</t>
  </si>
  <si>
    <t>Intercepción</t>
  </si>
  <si>
    <t>Grados de libertad</t>
  </si>
  <si>
    <t>Suma de cuadrados</t>
  </si>
  <si>
    <t>Promedio de los cuadrados</t>
  </si>
  <si>
    <t>F</t>
  </si>
  <si>
    <t>Valor crítico de F</t>
  </si>
  <si>
    <t>Coeficientes</t>
  </si>
  <si>
    <t>Estadístico t</t>
  </si>
  <si>
    <t>Probabilidad</t>
  </si>
  <si>
    <t>Inferior 95%</t>
  </si>
  <si>
    <t>Superior 95%</t>
  </si>
  <si>
    <t>Inferior 95,0%</t>
  </si>
  <si>
    <t>Superior 95,0%</t>
  </si>
  <si>
    <t>Variable X 1</t>
  </si>
  <si>
    <t></t>
  </si>
  <si>
    <t>n</t>
  </si>
  <si>
    <t></t>
  </si>
  <si>
    <t>Sxx</t>
  </si>
  <si>
    <t>Syy</t>
  </si>
  <si>
    <t>Sxy</t>
  </si>
  <si>
    <r>
      <t>n.</t>
    </r>
    <r>
      <rPr>
        <sz val="11"/>
        <color theme="1"/>
        <rFont val="MS Reference Sans Serif"/>
        <family val="2"/>
      </rPr>
      <t></t>
    </r>
    <r>
      <rPr>
        <sz val="11"/>
        <color theme="1"/>
        <rFont val="Calibri"/>
        <family val="2"/>
      </rPr>
      <t>.</t>
    </r>
    <r>
      <rPr>
        <sz val="11"/>
        <color theme="1"/>
        <rFont val="MS Reference Sans Serif"/>
        <family val="2"/>
      </rPr>
      <t></t>
    </r>
  </si>
  <si>
    <t>r</t>
  </si>
  <si>
    <t>B1</t>
  </si>
  <si>
    <t>B0</t>
  </si>
  <si>
    <t>r^2</t>
  </si>
  <si>
    <t>Si=</t>
  </si>
  <si>
    <t>Regresión Lineal Simple</t>
  </si>
  <si>
    <t>Año</t>
  </si>
  <si>
    <t>0 &lt; R^2 &lt; 1</t>
  </si>
  <si>
    <t>-1 &lt; R &lt; 1</t>
  </si>
  <si>
    <t>=&gt; R</t>
  </si>
  <si>
    <t>=&gt; R^2</t>
  </si>
  <si>
    <t>=&gt; S</t>
  </si>
  <si>
    <t>=&gt; n</t>
  </si>
  <si>
    <t>Coeficiente de Correlación  "R" (Si el signo es negativo es indirecta y el positivo es directa)</t>
  </si>
  <si>
    <t>Precio</t>
  </si>
  <si>
    <t>Unidades Vendidas</t>
  </si>
  <si>
    <t>X (precio)</t>
  </si>
  <si>
    <t>Y (unidades estimadas)</t>
  </si>
  <si>
    <t>+</t>
  </si>
  <si>
    <t>Y =</t>
  </si>
  <si>
    <t>Un alto valor de determinación "R^2" implica la existencia de una relación entre X e Y, pero no demuestra que haya relación causa-efecto. Si tiende a 0 no explica nada, si tiende a 1 explica casi perfectamente a Y</t>
  </si>
  <si>
    <t>ΣX.y</t>
  </si>
  <si>
    <r>
      <rPr>
        <sz val="14"/>
        <color theme="1"/>
        <rFont val="MS Reference Sans Serif"/>
        <family val="2"/>
      </rPr>
      <t>Σ</t>
    </r>
    <r>
      <rPr>
        <sz val="14"/>
        <color theme="1"/>
        <rFont val="Calibri"/>
        <family val="2"/>
      </rPr>
      <t>X</t>
    </r>
  </si>
  <si>
    <r>
      <rPr>
        <sz val="14"/>
        <color theme="1"/>
        <rFont val="MS Reference Sans Serif"/>
        <family val="2"/>
      </rPr>
      <t>Σ</t>
    </r>
    <r>
      <rPr>
        <sz val="14"/>
        <color theme="1"/>
        <rFont val="Calibri"/>
        <family val="2"/>
      </rPr>
      <t>Y</t>
    </r>
  </si>
  <si>
    <r>
      <rPr>
        <sz val="14"/>
        <color theme="1"/>
        <rFont val="MS Reference Sans Serif"/>
        <family val="2"/>
      </rPr>
      <t>Σ</t>
    </r>
    <r>
      <rPr>
        <sz val="14"/>
        <color theme="1"/>
        <rFont val="Calibri"/>
        <family val="2"/>
      </rPr>
      <t>X^2</t>
    </r>
  </si>
  <si>
    <r>
      <rPr>
        <sz val="14"/>
        <color theme="1"/>
        <rFont val="MS Reference Sans Serif"/>
        <family val="2"/>
      </rPr>
      <t>Σy</t>
    </r>
    <r>
      <rPr>
        <sz val="14"/>
        <color theme="1"/>
        <rFont val="Calibri"/>
        <family val="2"/>
      </rPr>
      <t>^2</t>
    </r>
  </si>
  <si>
    <r>
      <t xml:space="preserve">n. </t>
    </r>
    <r>
      <rPr>
        <sz val="14"/>
        <color theme="1"/>
        <rFont val="MS Reference Sans Serif"/>
        <family val="2"/>
      </rPr>
      <t></t>
    </r>
    <r>
      <rPr>
        <sz val="14"/>
        <color theme="1"/>
        <rFont val="Calibri"/>
        <family val="2"/>
        <scheme val="minor"/>
      </rPr>
      <t>^2</t>
    </r>
  </si>
  <si>
    <r>
      <rPr>
        <sz val="14"/>
        <color theme="1"/>
        <rFont val="Cambria"/>
        <family val="1"/>
        <scheme val="major"/>
      </rPr>
      <t xml:space="preserve">n. </t>
    </r>
    <r>
      <rPr>
        <sz val="14"/>
        <color theme="1"/>
        <rFont val="MS Reference Sans Serif"/>
        <family val="2"/>
      </rPr>
      <t></t>
    </r>
    <r>
      <rPr>
        <sz val="14"/>
        <color theme="1"/>
        <rFont val="Cambria"/>
        <family val="1"/>
        <scheme val="major"/>
      </rPr>
      <t>^2</t>
    </r>
  </si>
  <si>
    <r>
      <t>s</t>
    </r>
    <r>
      <rPr>
        <sz val="14"/>
        <color theme="1"/>
        <rFont val="Cambria"/>
        <family val="1"/>
        <scheme val="major"/>
      </rPr>
      <t>(x)</t>
    </r>
  </si>
  <si>
    <r>
      <t>s</t>
    </r>
    <r>
      <rPr>
        <sz val="14"/>
        <color theme="1"/>
        <rFont val="Cambria"/>
        <family val="1"/>
        <scheme val="major"/>
      </rPr>
      <t>(y)</t>
    </r>
  </si>
  <si>
    <r>
      <t>u</t>
    </r>
    <r>
      <rPr>
        <sz val="14"/>
        <color theme="1"/>
        <rFont val="Cambria"/>
        <family val="1"/>
        <scheme val="major"/>
      </rPr>
      <t>(x)</t>
    </r>
  </si>
  <si>
    <r>
      <t>u</t>
    </r>
    <r>
      <rPr>
        <sz val="14"/>
        <color theme="1"/>
        <rFont val="Cambria"/>
        <family val="1"/>
        <scheme val="major"/>
      </rPr>
      <t>(y)</t>
    </r>
  </si>
  <si>
    <t>Para que lo resuelva el Excel debemos ir a "Datos" -&gt; Análisis de datos</t>
  </si>
  <si>
    <t>Luego elegimos "Regresión"</t>
  </si>
  <si>
    <t>Luego seleccinamos los casilleros donde se encuentran los datos</t>
  </si>
  <si>
    <t>Y = b0 + b1 . X + E</t>
  </si>
  <si>
    <t>. X</t>
  </si>
  <si>
    <t>El cuadro se crea solo en Excel y nos brinda los mismos datos, hay que seleccionar los datos de X e Y, luego seleccionar el diseño 9 (el que elegí yo, donde dice la función Fx)</t>
  </si>
  <si>
    <t>PENDIENTE</t>
  </si>
</sst>
</file>

<file path=xl/styles.xml><?xml version="1.0" encoding="utf-8"?>
<styleSheet xmlns="http://schemas.openxmlformats.org/spreadsheetml/2006/main">
  <numFmts count="1">
    <numFmt numFmtId="164" formatCode="0.00000"/>
  </numFmts>
  <fonts count="26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sz val="11"/>
      <color theme="1"/>
      <name val="MS Reference Sans Serif"/>
      <family val="2"/>
    </font>
    <font>
      <sz val="14"/>
      <color theme="1"/>
      <name val="MS Reference Sans Serif"/>
      <family val="2"/>
    </font>
    <font>
      <sz val="2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20"/>
      <color indexed="81"/>
      <name val="Cambria"/>
      <family val="1"/>
      <scheme val="major"/>
    </font>
    <font>
      <b/>
      <sz val="14"/>
      <color rgb="FFFFFF9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theme="1"/>
      <name val="Cambria"/>
      <family val="1"/>
      <scheme val="major"/>
    </font>
    <font>
      <b/>
      <i/>
      <sz val="22"/>
      <color theme="1"/>
      <name val="Cambria"/>
      <family val="1"/>
      <scheme val="major"/>
    </font>
    <font>
      <b/>
      <i/>
      <sz val="22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Symbol"/>
      <family val="1"/>
      <charset val="2"/>
    </font>
    <font>
      <b/>
      <sz val="14"/>
      <color theme="0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6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0" borderId="3" xfId="0" applyNumberFormat="1" applyBorder="1" applyAlignment="1">
      <alignment horizontal="center" vertical="center"/>
    </xf>
    <xf numFmtId="49" fontId="0" fillId="8" borderId="11" xfId="0" applyNumberFormat="1" applyFill="1" applyBorder="1"/>
    <xf numFmtId="49" fontId="0" fillId="8" borderId="14" xfId="0" applyNumberFormat="1" applyFill="1" applyBorder="1"/>
    <xf numFmtId="49" fontId="0" fillId="8" borderId="12" xfId="0" applyNumberFormat="1" applyFill="1" applyBorder="1"/>
    <xf numFmtId="0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  <xf numFmtId="2" fontId="0" fillId="0" borderId="0" xfId="0" applyNumberFormat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wrapText="1"/>
    </xf>
    <xf numFmtId="0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6" fillId="9" borderId="7" xfId="0" applyNumberFormat="1" applyFont="1" applyFill="1" applyBorder="1" applyAlignment="1">
      <alignment horizontal="center" vertical="center" wrapText="1"/>
    </xf>
    <xf numFmtId="1" fontId="17" fillId="9" borderId="8" xfId="0" applyNumberFormat="1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164" fontId="17" fillId="9" borderId="8" xfId="0" applyNumberFormat="1" applyFont="1" applyFill="1" applyBorder="1" applyAlignment="1">
      <alignment horizontal="center" vertical="center" wrapText="1"/>
    </xf>
    <xf numFmtId="164" fontId="17" fillId="9" borderId="9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1" fillId="4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10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wrapText="1" shrinkToFit="1"/>
    </xf>
    <xf numFmtId="49" fontId="9" fillId="7" borderId="7" xfId="0" applyNumberFormat="1" applyFont="1" applyFill="1" applyBorder="1" applyAlignment="1">
      <alignment horizontal="center" vertical="center" wrapText="1"/>
    </xf>
    <xf numFmtId="49" fontId="22" fillId="7" borderId="9" xfId="0" applyNumberFormat="1" applyFont="1" applyFill="1" applyBorder="1" applyAlignment="1">
      <alignment horizontal="center" vertical="center" wrapText="1"/>
    </xf>
    <xf numFmtId="0" fontId="8" fillId="6" borderId="15" xfId="0" applyNumberFormat="1" applyFont="1" applyFill="1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18" fillId="0" borderId="18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49" fontId="9" fillId="7" borderId="15" xfId="0" applyNumberFormat="1" applyFont="1" applyFill="1" applyBorder="1" applyAlignment="1">
      <alignment horizontal="center" vertical="center" wrapText="1"/>
    </xf>
    <xf numFmtId="49" fontId="22" fillId="7" borderId="16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7" xfId="0" applyFill="1" applyBorder="1" applyAlignment="1"/>
    <xf numFmtId="0" fontId="0" fillId="0" borderId="8" xfId="0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66"/>
      <color rgb="FF3366CC"/>
      <color rgb="FFCCFFCC"/>
      <color rgb="FFFFFF99"/>
      <color rgb="FFCCCCFF"/>
      <color rgb="FF99FFCC"/>
      <color rgb="FFCCFFFF"/>
      <color rgb="FF99FF99"/>
      <color rgb="FF006600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layout>
        <c:manualLayout>
          <c:xMode val="edge"/>
          <c:yMode val="edge"/>
          <c:x val="0.30214898691365555"/>
          <c:y val="3.4949312726342643E-3"/>
        </c:manualLayout>
      </c:layout>
    </c:title>
    <c:plotArea>
      <c:layout>
        <c:manualLayout>
          <c:layoutTarget val="inner"/>
          <c:xMode val="edge"/>
          <c:yMode val="edge"/>
          <c:x val="0.24110002049000381"/>
          <c:y val="0.13207504267720471"/>
          <c:w val="0.39062260340134142"/>
          <c:h val="0.72273225062041779"/>
        </c:manualLayout>
      </c:layout>
      <c:scatterChart>
        <c:scatterStyle val="lineMarker"/>
        <c:ser>
          <c:idx val="0"/>
          <c:order val="0"/>
          <c:tx>
            <c:strRef>
              <c:f>Ejemplo!$C$2</c:f>
              <c:strCache>
                <c:ptCount val="1"/>
                <c:pt idx="0">
                  <c:v>Regresión Lineal Simple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2">
                  <a:lumMod val="50000"/>
                  <a:alpha val="96000"/>
                </a:schemeClr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4467212423205596"/>
                  <c:y val="0.1456679786140503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+mj-lt"/>
                    </a:defRPr>
                  </a:pPr>
                  <a:endParaRPr lang="es-AR"/>
                </a:p>
              </c:txPr>
            </c:trendlineLbl>
          </c:trendline>
          <c:xVal>
            <c:numRef>
              <c:f>Ejemplo!$C$5:$C$9</c:f>
              <c:numCache>
                <c:formatCode>#,##0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3500</c:v>
                </c:pt>
                <c:pt idx="3">
                  <c:v>4750</c:v>
                </c:pt>
                <c:pt idx="4">
                  <c:v>5000</c:v>
                </c:pt>
              </c:numCache>
            </c:numRef>
          </c:xVal>
          <c:yVal>
            <c:numRef>
              <c:f>Ejemplo!$D$5:$D$9</c:f>
              <c:numCache>
                <c:formatCode>#,##0</c:formatCode>
                <c:ptCount val="5"/>
                <c:pt idx="0">
                  <c:v>10000</c:v>
                </c:pt>
                <c:pt idx="1">
                  <c:v>8000</c:v>
                </c:pt>
                <c:pt idx="2">
                  <c:v>7000</c:v>
                </c:pt>
                <c:pt idx="3">
                  <c:v>3000</c:v>
                </c:pt>
                <c:pt idx="4">
                  <c:v>2000</c:v>
                </c:pt>
              </c:numCache>
            </c:numRef>
          </c:yVal>
        </c:ser>
        <c:axId val="123309056"/>
        <c:axId val="124191872"/>
      </c:scatterChart>
      <c:valAx>
        <c:axId val="123309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Precio</a:t>
                </a:r>
              </a:p>
            </c:rich>
          </c:tx>
          <c:layout/>
        </c:title>
        <c:numFmt formatCode="#,##0" sourceLinked="1"/>
        <c:tickLblPos val="nextTo"/>
        <c:crossAx val="124191872"/>
        <c:crosses val="autoZero"/>
        <c:crossBetween val="midCat"/>
      </c:valAx>
      <c:valAx>
        <c:axId val="124191872"/>
        <c:scaling>
          <c:orientation val="minMax"/>
          <c:max val="1200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Unidades Vendidas</a:t>
                </a:r>
              </a:p>
            </c:rich>
          </c:tx>
          <c:layout>
            <c:manualLayout>
              <c:xMode val="edge"/>
              <c:yMode val="edge"/>
              <c:x val="5.2719283077973467E-2"/>
              <c:y val="0.29597151902292945"/>
            </c:manualLayout>
          </c:layout>
        </c:title>
        <c:numFmt formatCode="#,##0" sourceLinked="1"/>
        <c:tickLblPos val="nextTo"/>
        <c:crossAx val="1233090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531136295529579"/>
          <c:y val="0.14523171019399986"/>
          <c:w val="0.35468863704470494"/>
          <c:h val="0.56869708506165129"/>
        </c:manualLayout>
      </c:layout>
      <c:txPr>
        <a:bodyPr/>
        <a:lstStyle/>
        <a:p>
          <a:pPr>
            <a:defRPr sz="1600" baseline="0">
              <a:solidFill>
                <a:sysClr val="windowText" lastClr="000000"/>
              </a:solidFill>
              <a:latin typeface="Cambria" pitchFamily="18" charset="0"/>
            </a:defRPr>
          </a:pPr>
          <a:endParaRPr lang="es-AR"/>
        </a:p>
      </c:txPr>
    </c:legend>
    <c:plotVisOnly val="1"/>
  </c:chart>
  <c:spPr>
    <a:solidFill>
      <a:srgbClr val="CCFFCC"/>
    </a:solidFill>
    <a:ln w="38100">
      <a:solidFill>
        <a:srgbClr val="3366CC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327211</xdr:colOff>
      <xdr:row>5</xdr:row>
      <xdr:rowOff>22411</xdr:rowOff>
    </xdr:from>
    <xdr:to>
      <xdr:col>17</xdr:col>
      <xdr:colOff>414618</xdr:colOff>
      <xdr:row>17</xdr:row>
      <xdr:rowOff>168088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3</xdr:row>
      <xdr:rowOff>38100</xdr:rowOff>
    </xdr:from>
    <xdr:to>
      <xdr:col>10</xdr:col>
      <xdr:colOff>266700</xdr:colOff>
      <xdr:row>6</xdr:row>
      <xdr:rowOff>151395</xdr:rowOff>
    </xdr:to>
    <xdr:pic>
      <xdr:nvPicPr>
        <xdr:cNvPr id="615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628650"/>
          <a:ext cx="6629400" cy="6847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</xdr:colOff>
      <xdr:row>3</xdr:row>
      <xdr:rowOff>38101</xdr:rowOff>
    </xdr:from>
    <xdr:to>
      <xdr:col>13</xdr:col>
      <xdr:colOff>209550</xdr:colOff>
      <xdr:row>9</xdr:row>
      <xdr:rowOff>7462</xdr:rowOff>
    </xdr:to>
    <xdr:pic>
      <xdr:nvPicPr>
        <xdr:cNvPr id="615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06325" y="628651"/>
          <a:ext cx="2114550" cy="1121886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47625</xdr:colOff>
      <xdr:row>3</xdr:row>
      <xdr:rowOff>95250</xdr:rowOff>
    </xdr:from>
    <xdr:to>
      <xdr:col>18</xdr:col>
      <xdr:colOff>714375</xdr:colOff>
      <xdr:row>21</xdr:row>
      <xdr:rowOff>95250</xdr:rowOff>
    </xdr:to>
    <xdr:pic>
      <xdr:nvPicPr>
        <xdr:cNvPr id="615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944725" y="685800"/>
          <a:ext cx="3781425" cy="3476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31"/>
  <sheetViews>
    <sheetView showGridLines="0" tabSelected="1" zoomScale="73" zoomScaleNormal="73" workbookViewId="0">
      <selection activeCell="I14" sqref="I14"/>
    </sheetView>
  </sheetViews>
  <sheetFormatPr baseColWidth="10" defaultColWidth="11.42578125" defaultRowHeight="15"/>
  <cols>
    <col min="1" max="1" width="1.28515625" style="11" customWidth="1"/>
    <col min="2" max="2" width="9" style="11" customWidth="1"/>
    <col min="3" max="3" width="16.7109375" style="11" bestFit="1" customWidth="1"/>
    <col min="4" max="4" width="18.28515625" style="11" bestFit="1" customWidth="1"/>
    <col min="5" max="5" width="7.140625" style="11" bestFit="1" customWidth="1"/>
    <col min="6" max="6" width="16.7109375" style="11" bestFit="1" customWidth="1"/>
    <col min="7" max="7" width="4.42578125" style="11" customWidth="1"/>
    <col min="8" max="8" width="6.42578125" style="11" bestFit="1" customWidth="1"/>
    <col min="9" max="9" width="18.7109375" style="11" bestFit="1" customWidth="1"/>
    <col min="10" max="10" width="2.85546875" style="11" customWidth="1"/>
    <col min="11" max="11" width="2.28515625" style="11" customWidth="1"/>
    <col min="12" max="12" width="4.140625" style="11" customWidth="1"/>
    <col min="13" max="13" width="9" style="11" bestFit="1" customWidth="1"/>
    <col min="14" max="14" width="15" style="11" bestFit="1" customWidth="1"/>
    <col min="15" max="15" width="4.28515625" style="11" bestFit="1" customWidth="1"/>
    <col min="16" max="16" width="20.140625" style="11" bestFit="1" customWidth="1"/>
    <col min="17" max="17" width="17" style="11" bestFit="1" customWidth="1"/>
    <col min="18" max="18" width="17.28515625" style="11" bestFit="1" customWidth="1"/>
    <col min="19" max="19" width="12.140625" style="11" bestFit="1" customWidth="1"/>
    <col min="20" max="20" width="25.7109375" style="11" bestFit="1" customWidth="1"/>
    <col min="21" max="16384" width="11.42578125" style="11"/>
  </cols>
  <sheetData>
    <row r="1" spans="2:20" ht="9.75" customHeight="1" thickBot="1"/>
    <row r="2" spans="2:20" ht="30.75" thickBot="1">
      <c r="B2" s="14"/>
      <c r="C2" s="65" t="s">
        <v>37</v>
      </c>
      <c r="D2" s="66"/>
      <c r="E2" s="66"/>
      <c r="F2" s="66"/>
      <c r="G2" s="66"/>
      <c r="H2" s="66"/>
      <c r="I2" s="67"/>
      <c r="J2" s="14"/>
      <c r="M2" s="14"/>
      <c r="N2" s="14"/>
      <c r="O2" s="14"/>
      <c r="P2" s="14"/>
      <c r="Q2" s="14"/>
      <c r="R2" s="14"/>
    </row>
    <row r="3" spans="2:20" ht="15.75" thickBot="1">
      <c r="B3" s="14"/>
      <c r="C3" s="14"/>
      <c r="D3" s="14"/>
      <c r="E3" s="14"/>
      <c r="F3" s="14"/>
      <c r="G3" s="14"/>
      <c r="H3" s="14"/>
      <c r="I3" s="14"/>
      <c r="J3" s="14"/>
      <c r="M3" s="14"/>
      <c r="N3" s="14"/>
      <c r="O3" s="14"/>
      <c r="P3" s="14">
        <f>SLOPE(D5:D9,C5:C9)</f>
        <v>-1.8958333333333333</v>
      </c>
      <c r="Q3" s="14" t="s">
        <v>70</v>
      </c>
      <c r="R3" s="14"/>
    </row>
    <row r="4" spans="2:20" s="12" customFormat="1" ht="54.75" thickBot="1">
      <c r="B4" s="18" t="s">
        <v>38</v>
      </c>
      <c r="C4" s="18" t="s">
        <v>46</v>
      </c>
      <c r="D4" s="19" t="s">
        <v>47</v>
      </c>
      <c r="E4" s="20"/>
      <c r="F4" s="62" t="s">
        <v>67</v>
      </c>
      <c r="G4" s="63"/>
      <c r="H4" s="63"/>
      <c r="I4" s="63"/>
      <c r="J4" s="64"/>
      <c r="M4" s="22" t="s">
        <v>51</v>
      </c>
      <c r="N4" s="23">
        <f>I18</f>
        <v>12161.458333333332</v>
      </c>
      <c r="O4" s="24" t="s">
        <v>50</v>
      </c>
      <c r="P4" s="25">
        <f>I17</f>
        <v>-1.8958333333333333</v>
      </c>
      <c r="Q4" s="26" t="s">
        <v>68</v>
      </c>
      <c r="R4" s="21"/>
    </row>
    <row r="5" spans="2:20" s="32" customFormat="1" ht="18.75">
      <c r="B5" s="28">
        <v>2011</v>
      </c>
      <c r="C5" s="29">
        <v>1000</v>
      </c>
      <c r="D5" s="30">
        <v>10000</v>
      </c>
      <c r="E5" s="31"/>
      <c r="F5" s="15"/>
      <c r="G5" s="15"/>
      <c r="H5" s="15"/>
      <c r="I5" s="15"/>
      <c r="J5" s="15"/>
    </row>
    <row r="6" spans="2:20" s="32" customFormat="1" ht="18.75">
      <c r="B6" s="33">
        <v>2012</v>
      </c>
      <c r="C6" s="34">
        <v>2000</v>
      </c>
      <c r="D6" s="35">
        <v>8000</v>
      </c>
      <c r="E6" s="31"/>
      <c r="F6" s="15"/>
      <c r="G6" s="15"/>
      <c r="H6" s="15"/>
      <c r="I6" s="15"/>
      <c r="J6" s="15"/>
    </row>
    <row r="7" spans="2:20" s="32" customFormat="1" ht="18.75">
      <c r="B7" s="33">
        <v>2013</v>
      </c>
      <c r="C7" s="34">
        <v>3500</v>
      </c>
      <c r="D7" s="35">
        <v>7000</v>
      </c>
      <c r="E7" s="31"/>
      <c r="F7" s="15"/>
      <c r="G7" s="15"/>
      <c r="H7" s="15"/>
      <c r="I7" s="15"/>
      <c r="J7" s="15"/>
    </row>
    <row r="8" spans="2:20" s="32" customFormat="1" ht="18.75">
      <c r="B8" s="33">
        <v>2014</v>
      </c>
      <c r="C8" s="34">
        <v>4750</v>
      </c>
      <c r="D8" s="35">
        <v>3000</v>
      </c>
      <c r="E8" s="31"/>
      <c r="F8" s="15"/>
      <c r="G8" s="15"/>
      <c r="H8" s="15"/>
      <c r="I8" s="15"/>
      <c r="J8" s="15"/>
    </row>
    <row r="9" spans="2:20" s="32" customFormat="1" ht="19.5" thickBot="1">
      <c r="B9" s="36">
        <v>2015</v>
      </c>
      <c r="C9" s="37">
        <v>5000</v>
      </c>
      <c r="D9" s="38">
        <v>2000</v>
      </c>
      <c r="E9" s="31"/>
      <c r="F9" s="15"/>
      <c r="G9" s="15"/>
      <c r="H9" s="15"/>
      <c r="I9" s="15"/>
      <c r="J9" s="15"/>
    </row>
    <row r="10" spans="2:20" s="32" customFormat="1" ht="4.5" customHeight="1">
      <c r="C10" s="39"/>
      <c r="D10" s="40"/>
      <c r="E10" s="39"/>
      <c r="S10" s="50"/>
      <c r="T10" s="51"/>
    </row>
    <row r="11" spans="2:20" s="32" customFormat="1" ht="19.5">
      <c r="B11" s="41" t="s">
        <v>54</v>
      </c>
      <c r="C11" s="42">
        <f>C5+C6+C7+C8+C9</f>
        <v>16250</v>
      </c>
      <c r="D11" s="39"/>
      <c r="E11" s="41" t="s">
        <v>55</v>
      </c>
      <c r="F11" s="54">
        <f>SUM(D5:D9)</f>
        <v>30000</v>
      </c>
      <c r="H11" s="27" t="s">
        <v>53</v>
      </c>
      <c r="I11" s="27">
        <f>(C5*D5)+(C6*D6)+(C7*D7)+(C8*D8)+(C9*D9)</f>
        <v>74750000</v>
      </c>
      <c r="S11" s="59" t="s">
        <v>69</v>
      </c>
      <c r="T11" s="60"/>
    </row>
    <row r="12" spans="2:20" s="32" customFormat="1" ht="18.75">
      <c r="B12" s="42" t="s">
        <v>26</v>
      </c>
      <c r="C12" s="42">
        <f>COUNT(C5:C9)</f>
        <v>5</v>
      </c>
      <c r="D12" s="39"/>
      <c r="E12" s="42" t="s">
        <v>26</v>
      </c>
      <c r="F12" s="42">
        <f>COUNT(D5:D9)</f>
        <v>5</v>
      </c>
      <c r="H12" s="5" t="s">
        <v>31</v>
      </c>
      <c r="I12" s="27">
        <f>C12*C13*F13</f>
        <v>97500000</v>
      </c>
      <c r="S12" s="61"/>
      <c r="T12" s="60"/>
    </row>
    <row r="13" spans="2:20" s="32" customFormat="1" ht="19.5">
      <c r="B13" s="13" t="s">
        <v>25</v>
      </c>
      <c r="C13" s="42">
        <f>(C5+C6+C7+C8+C9)/C12</f>
        <v>3250</v>
      </c>
      <c r="D13" s="39"/>
      <c r="E13" s="13" t="s">
        <v>27</v>
      </c>
      <c r="F13" s="54">
        <f>AVERAGE(D5:D9)</f>
        <v>6000</v>
      </c>
      <c r="H13" s="27" t="s">
        <v>30</v>
      </c>
      <c r="I13" s="27">
        <f>I11-I12</f>
        <v>-22750000</v>
      </c>
      <c r="S13" s="61"/>
      <c r="T13" s="60"/>
    </row>
    <row r="14" spans="2:20" s="32" customFormat="1" ht="38.25">
      <c r="B14" s="41" t="s">
        <v>56</v>
      </c>
      <c r="C14" s="42">
        <f>C5^2+C6^2+C7^2+C8^2+C9^2</f>
        <v>64812500</v>
      </c>
      <c r="D14" s="39"/>
      <c r="E14" s="41" t="s">
        <v>57</v>
      </c>
      <c r="F14" s="42">
        <f>SUMSQ(D5:D9)</f>
        <v>226000000</v>
      </c>
      <c r="H14" s="43" t="s">
        <v>32</v>
      </c>
      <c r="I14" s="43">
        <f>I13/SQRT(C16*F16)</f>
        <v>-0.96830430373807652</v>
      </c>
      <c r="S14" s="61"/>
      <c r="T14" s="60"/>
    </row>
    <row r="15" spans="2:20" s="15" customFormat="1" ht="37.5">
      <c r="B15" s="42" t="s">
        <v>58</v>
      </c>
      <c r="C15" s="42">
        <f>C12*(C13^2)</f>
        <v>52812500</v>
      </c>
      <c r="D15" s="39"/>
      <c r="E15" s="44" t="s">
        <v>59</v>
      </c>
      <c r="F15" s="42">
        <f>F12*(F13^2)</f>
        <v>180000000</v>
      </c>
      <c r="G15" s="32"/>
      <c r="H15" s="43" t="s">
        <v>32</v>
      </c>
      <c r="I15" s="27">
        <f>CORREL(D5:D9,C5:C9)</f>
        <v>-0.96830430373807663</v>
      </c>
      <c r="O15" s="16"/>
      <c r="S15" s="61"/>
      <c r="T15" s="60"/>
    </row>
    <row r="16" spans="2:20" s="32" customFormat="1" ht="18.75">
      <c r="B16" s="27" t="s">
        <v>28</v>
      </c>
      <c r="C16" s="42">
        <f>C14-C15</f>
        <v>12000000</v>
      </c>
      <c r="D16" s="31"/>
      <c r="E16" s="27" t="s">
        <v>29</v>
      </c>
      <c r="F16" s="42">
        <f>F14-F15</f>
        <v>46000000</v>
      </c>
      <c r="H16" s="43" t="s">
        <v>35</v>
      </c>
      <c r="I16" s="43">
        <f>I14^2</f>
        <v>0.93761322463768115</v>
      </c>
      <c r="O16" s="16"/>
      <c r="S16" s="61"/>
      <c r="T16" s="60"/>
    </row>
    <row r="17" spans="2:21" s="32" customFormat="1" ht="18.75">
      <c r="B17" s="44" t="s">
        <v>60</v>
      </c>
      <c r="C17" s="42">
        <f>STDEVP(C5:C9)</f>
        <v>1549.1933384829667</v>
      </c>
      <c r="D17" s="39"/>
      <c r="E17" s="44" t="s">
        <v>61</v>
      </c>
      <c r="F17" s="42">
        <f>STDEVP(D5:D9)</f>
        <v>3033.1501776206201</v>
      </c>
      <c r="H17" s="45" t="s">
        <v>33</v>
      </c>
      <c r="I17" s="45">
        <f>I13/C16</f>
        <v>-1.8958333333333333</v>
      </c>
      <c r="S17" s="61"/>
      <c r="T17" s="60"/>
    </row>
    <row r="18" spans="2:21" s="32" customFormat="1" ht="18.75">
      <c r="B18" s="44" t="s">
        <v>62</v>
      </c>
      <c r="C18" s="42">
        <f>VARP(C5:C9)</f>
        <v>2400000</v>
      </c>
      <c r="D18" s="39"/>
      <c r="E18" s="44" t="s">
        <v>63</v>
      </c>
      <c r="F18" s="42">
        <f>VARP(D5:D9)</f>
        <v>9200000</v>
      </c>
      <c r="H18" s="45" t="s">
        <v>34</v>
      </c>
      <c r="I18" s="45">
        <f>F13-(I17*C13)</f>
        <v>12161.458333333332</v>
      </c>
      <c r="S18" s="61"/>
      <c r="T18" s="60"/>
    </row>
    <row r="19" spans="2:21" s="32" customFormat="1" ht="6" customHeight="1" thickBot="1">
      <c r="M19" s="9"/>
      <c r="N19" s="9"/>
      <c r="S19" s="49"/>
      <c r="T19" s="49"/>
    </row>
    <row r="20" spans="2:21" s="32" customFormat="1" ht="19.5" thickBot="1">
      <c r="B20" s="73" t="s">
        <v>52</v>
      </c>
      <c r="C20" s="74"/>
      <c r="D20" s="74"/>
      <c r="E20" s="74"/>
      <c r="F20" s="74"/>
      <c r="G20" s="74"/>
      <c r="H20" s="74"/>
      <c r="I20" s="74"/>
      <c r="J20" s="74"/>
      <c r="K20" s="74"/>
      <c r="L20" s="75"/>
      <c r="M20" s="82" t="s">
        <v>39</v>
      </c>
      <c r="N20" s="83"/>
      <c r="P20" s="46" t="s">
        <v>36</v>
      </c>
      <c r="Q20" s="15"/>
      <c r="R20" s="52"/>
      <c r="S20" s="53"/>
      <c r="T20" s="53"/>
      <c r="U20" s="52"/>
    </row>
    <row r="21" spans="2:21" s="32" customFormat="1" ht="26.25" customHeight="1" thickBot="1"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8"/>
      <c r="M21" s="84"/>
      <c r="N21" s="85"/>
      <c r="P21" s="47" t="s">
        <v>48</v>
      </c>
      <c r="Q21" s="48">
        <v>1750</v>
      </c>
      <c r="R21" s="52"/>
      <c r="S21" s="53"/>
      <c r="T21" s="53"/>
      <c r="U21" s="52"/>
    </row>
    <row r="22" spans="2:21" s="32" customFormat="1" ht="19.5" thickBot="1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1"/>
      <c r="M22" s="86"/>
      <c r="N22" s="87"/>
      <c r="P22" s="55" t="s">
        <v>49</v>
      </c>
      <c r="Q22" s="57">
        <f>N4+(P4*Q21)</f>
        <v>8843.75</v>
      </c>
      <c r="R22" s="52"/>
      <c r="S22" s="52"/>
      <c r="T22" s="52"/>
      <c r="U22" s="52"/>
    </row>
    <row r="23" spans="2:21" s="32" customFormat="1" ht="30" customHeight="1" thickBot="1">
      <c r="B23" s="68" t="s">
        <v>45</v>
      </c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71" t="s">
        <v>40</v>
      </c>
      <c r="N23" s="72"/>
      <c r="P23" s="56"/>
      <c r="Q23" s="58"/>
      <c r="R23" s="52"/>
      <c r="S23" s="52"/>
      <c r="T23" s="52"/>
      <c r="U23" s="52"/>
    </row>
    <row r="24" spans="2:21" s="32" customFormat="1" ht="18.75">
      <c r="M24" s="9"/>
      <c r="N24" s="9"/>
    </row>
    <row r="25" spans="2:21" ht="18.75">
      <c r="M25" s="9"/>
      <c r="N25" s="9"/>
    </row>
    <row r="26" spans="2:21" ht="18.75">
      <c r="M26" s="9"/>
      <c r="N26" s="9"/>
    </row>
    <row r="29" spans="2:21">
      <c r="M29" s="10"/>
      <c r="N29" s="10"/>
    </row>
    <row r="31" spans="2:21">
      <c r="F31" s="17"/>
      <c r="G31" s="17"/>
    </row>
  </sheetData>
  <mergeCells count="9">
    <mergeCell ref="P22:P23"/>
    <mergeCell ref="Q22:Q23"/>
    <mergeCell ref="S11:T18"/>
    <mergeCell ref="F4:J4"/>
    <mergeCell ref="C2:I2"/>
    <mergeCell ref="B23:L23"/>
    <mergeCell ref="M23:N23"/>
    <mergeCell ref="B20:L22"/>
    <mergeCell ref="M20:N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selection activeCell="B18" sqref="B18"/>
    </sheetView>
  </sheetViews>
  <sheetFormatPr baseColWidth="10" defaultRowHeight="15"/>
  <cols>
    <col min="1" max="1" width="32.85546875" bestFit="1" customWidth="1"/>
    <col min="2" max="2" width="17.7109375" bestFit="1" customWidth="1"/>
    <col min="3" max="3" width="19" bestFit="1" customWidth="1"/>
    <col min="4" max="4" width="25.42578125" bestFit="1" customWidth="1"/>
    <col min="5" max="5" width="12.7109375" bestFit="1" customWidth="1"/>
    <col min="6" max="6" width="15.85546875" bestFit="1" customWidth="1"/>
    <col min="7" max="7" width="12.85546875" bestFit="1" customWidth="1"/>
    <col min="8" max="8" width="13.5703125" bestFit="1" customWidth="1"/>
    <col min="9" max="9" width="14.42578125" bestFit="1" customWidth="1"/>
    <col min="11" max="11" width="7.28515625" customWidth="1"/>
    <col min="12" max="13" width="14.42578125" customWidth="1"/>
    <col min="15" max="15" width="12.42578125" customWidth="1"/>
  </cols>
  <sheetData>
    <row r="1" spans="1:19">
      <c r="A1" t="s">
        <v>0</v>
      </c>
    </row>
    <row r="2" spans="1:19" ht="15.75" thickBot="1"/>
    <row r="3" spans="1:19" ht="15.75" thickBot="1">
      <c r="A3" s="4" t="s">
        <v>1</v>
      </c>
      <c r="B3" s="4"/>
      <c r="E3" s="88" t="s">
        <v>64</v>
      </c>
      <c r="F3" s="89"/>
      <c r="G3" s="89"/>
      <c r="H3" s="89"/>
      <c r="I3" s="90"/>
      <c r="L3" s="88" t="s">
        <v>65</v>
      </c>
      <c r="M3" s="90"/>
      <c r="O3" s="91" t="s">
        <v>66</v>
      </c>
      <c r="P3" s="92"/>
      <c r="Q3" s="92"/>
      <c r="R3" s="92"/>
      <c r="S3" s="93"/>
    </row>
    <row r="4" spans="1:19">
      <c r="A4" s="1" t="s">
        <v>2</v>
      </c>
      <c r="B4" s="1">
        <v>0.96830430373807663</v>
      </c>
      <c r="C4" s="6" t="s">
        <v>41</v>
      </c>
    </row>
    <row r="5" spans="1:19">
      <c r="A5" s="1" t="s">
        <v>3</v>
      </c>
      <c r="B5" s="1">
        <v>0.93761322463768126</v>
      </c>
      <c r="C5" s="7" t="s">
        <v>42</v>
      </c>
    </row>
    <row r="6" spans="1:19">
      <c r="A6" s="1" t="s">
        <v>4</v>
      </c>
      <c r="B6" s="1">
        <v>0.91681763285024165</v>
      </c>
      <c r="C6" s="7"/>
    </row>
    <row r="7" spans="1:19">
      <c r="A7" s="1" t="s">
        <v>5</v>
      </c>
      <c r="B7" s="1">
        <v>978.05788285879191</v>
      </c>
      <c r="C7" s="7" t="s">
        <v>43</v>
      </c>
    </row>
    <row r="8" spans="1:19" ht="15.75" thickBot="1">
      <c r="A8" s="2" t="s">
        <v>6</v>
      </c>
      <c r="B8" s="2">
        <v>5</v>
      </c>
      <c r="C8" s="8" t="s">
        <v>44</v>
      </c>
    </row>
    <row r="10" spans="1:19" ht="15.75" thickBot="1">
      <c r="A10" t="s">
        <v>7</v>
      </c>
    </row>
    <row r="11" spans="1:1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19">
      <c r="A12" s="1" t="s">
        <v>8</v>
      </c>
      <c r="B12" s="1">
        <v>1</v>
      </c>
      <c r="C12" s="1">
        <v>43130208.333333336</v>
      </c>
      <c r="D12" s="1">
        <v>43130208.333333336</v>
      </c>
      <c r="E12" s="1">
        <v>45.087114337568053</v>
      </c>
      <c r="F12" s="1">
        <v>6.7415332421222182E-3</v>
      </c>
    </row>
    <row r="13" spans="1:19">
      <c r="A13" s="1" t="s">
        <v>9</v>
      </c>
      <c r="B13" s="1">
        <v>3</v>
      </c>
      <c r="C13" s="1">
        <v>2869791.666666667</v>
      </c>
      <c r="D13" s="1">
        <v>956597.22222222236</v>
      </c>
      <c r="E13" s="1"/>
      <c r="F13" s="1"/>
    </row>
    <row r="14" spans="1:19" ht="15.75" thickBot="1">
      <c r="A14" s="2" t="s">
        <v>10</v>
      </c>
      <c r="B14" s="2">
        <v>4</v>
      </c>
      <c r="C14" s="2">
        <v>46000000</v>
      </c>
      <c r="D14" s="2"/>
      <c r="E14" s="2"/>
      <c r="F14" s="2"/>
    </row>
    <row r="15" spans="1:19" ht="15.75" thickBot="1"/>
    <row r="16" spans="1:1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12161.458333333334</v>
      </c>
      <c r="C17" s="1">
        <v>1016.5255978518019</v>
      </c>
      <c r="D17" s="1">
        <v>11.963750208586818</v>
      </c>
      <c r="E17" s="1">
        <v>1.2561802722308119E-3</v>
      </c>
      <c r="F17" s="1">
        <v>8926.4202006269406</v>
      </c>
      <c r="G17" s="1">
        <v>15396.496466039727</v>
      </c>
      <c r="H17" s="1">
        <v>8926.4202006269406</v>
      </c>
      <c r="I17" s="1">
        <v>15396.496466039727</v>
      </c>
    </row>
    <row r="18" spans="1:9" ht="15.75" thickBot="1">
      <c r="A18" s="2" t="s">
        <v>24</v>
      </c>
      <c r="B18" s="2">
        <v>-1.8958333333333335</v>
      </c>
      <c r="C18" s="2">
        <v>0.28234099097577953</v>
      </c>
      <c r="D18" s="2">
        <v>-6.7146939124257967</v>
      </c>
      <c r="E18" s="2">
        <v>6.7415332421222182E-3</v>
      </c>
      <c r="F18" s="2">
        <v>-2.7943683767823027</v>
      </c>
      <c r="G18" s="2">
        <v>-0.99729828988436409</v>
      </c>
      <c r="H18" s="2">
        <v>-2.7943683767823027</v>
      </c>
      <c r="I18" s="2">
        <v>-0.99729828988436409</v>
      </c>
    </row>
  </sheetData>
  <mergeCells count="3">
    <mergeCell ref="E3:I3"/>
    <mergeCell ref="L3:M3"/>
    <mergeCell ref="O3:S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</vt:lpstr>
      <vt:lpstr>Ejemplo resuelto con 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Guillermo Gonzalez</cp:lastModifiedBy>
  <dcterms:created xsi:type="dcterms:W3CDTF">2011-11-13T20:37:50Z</dcterms:created>
  <dcterms:modified xsi:type="dcterms:W3CDTF">2016-11-26T18:46:13Z</dcterms:modified>
</cp:coreProperties>
</file>